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390" windowWidth="26535" windowHeight="11475"/>
  </bookViews>
  <sheets>
    <sheet name="Krycí list" sheetId="1" r:id="rId1"/>
    <sheet name="Rekapitulace" sheetId="2" r:id="rId2"/>
    <sheet name="Položky" sheetId="3" r:id="rId3"/>
  </sheets>
  <definedNames>
    <definedName name="_BPK1">Položky!#REF!</definedName>
    <definedName name="_BPK2">Položky!#REF!</definedName>
    <definedName name="_BPK3">Položky!#REF!</definedName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Rekapitulace!$G$13</definedName>
    <definedName name="Dodavka0">Položky!#REF!</definedName>
    <definedName name="HSV">Rekapitulace!$E$13</definedName>
    <definedName name="HSV0">Položky!#REF!</definedName>
    <definedName name="HZS">Rekapitulace!$I$13</definedName>
    <definedName name="HZS0">Položky!#REF!</definedName>
    <definedName name="JKSO">'Krycí list'!$G$2</definedName>
    <definedName name="MJ">'Krycí list'!$G$5</definedName>
    <definedName name="Mont">Rekapitulace!$H$13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Položky!$A$1:$G$85</definedName>
    <definedName name="_xlnm.Print_Area" localSheetId="1">Rekapitulace!$A$1:$I$27</definedName>
    <definedName name="PocetMJ">'Krycí list'!$G$6</definedName>
    <definedName name="Poznamka">'Krycí list'!$B$37</definedName>
    <definedName name="Projektant">'Krycí list'!$C$8</definedName>
    <definedName name="PSV">Rekapitulace!$F$13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Rekapitulace!$H$26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4519" fullCalcOnLoad="1"/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E84" i="3"/>
  <c r="BD84"/>
  <c r="BC84"/>
  <c r="BA84"/>
  <c r="G84"/>
  <c r="BB84" s="1"/>
  <c r="BE83"/>
  <c r="BD83"/>
  <c r="BC83"/>
  <c r="BA83"/>
  <c r="G83"/>
  <c r="BB83" s="1"/>
  <c r="BE82"/>
  <c r="BD82"/>
  <c r="BC82"/>
  <c r="BA82"/>
  <c r="G82"/>
  <c r="BB82" s="1"/>
  <c r="BE81"/>
  <c r="BD81"/>
  <c r="BC81"/>
  <c r="BA81"/>
  <c r="G81"/>
  <c r="BB81" s="1"/>
  <c r="BE80"/>
  <c r="BD80"/>
  <c r="BC80"/>
  <c r="BA80"/>
  <c r="G80"/>
  <c r="BB80" s="1"/>
  <c r="BE79"/>
  <c r="BD79"/>
  <c r="BC79"/>
  <c r="BA79"/>
  <c r="G79"/>
  <c r="BB79" s="1"/>
  <c r="BE78"/>
  <c r="BD78"/>
  <c r="BC78"/>
  <c r="BA78"/>
  <c r="G78"/>
  <c r="BB78" s="1"/>
  <c r="BE77"/>
  <c r="BD77"/>
  <c r="BC77"/>
  <c r="BA77"/>
  <c r="G77"/>
  <c r="BB77" s="1"/>
  <c r="BE76"/>
  <c r="BE85" s="1"/>
  <c r="I12" i="2" s="1"/>
  <c r="BD76" i="3"/>
  <c r="BC76"/>
  <c r="BC85" s="1"/>
  <c r="G12" i="2" s="1"/>
  <c r="BA76" i="3"/>
  <c r="BA85" s="1"/>
  <c r="E12" i="2" s="1"/>
  <c r="G76" i="3"/>
  <c r="BB76" s="1"/>
  <c r="B12" i="2"/>
  <c r="A12"/>
  <c r="BD85" i="3"/>
  <c r="H12" i="2" s="1"/>
  <c r="G85" i="3"/>
  <c r="C85"/>
  <c r="BE73"/>
  <c r="BD73"/>
  <c r="BC73"/>
  <c r="BA73"/>
  <c r="G73"/>
  <c r="BB73" s="1"/>
  <c r="BE72"/>
  <c r="BD72"/>
  <c r="BC72"/>
  <c r="BA72"/>
  <c r="G72"/>
  <c r="BB72" s="1"/>
  <c r="BE71"/>
  <c r="BD71"/>
  <c r="BC71"/>
  <c r="BA71"/>
  <c r="G71"/>
  <c r="BB71" s="1"/>
  <c r="BE70"/>
  <c r="BD70"/>
  <c r="BC70"/>
  <c r="BA70"/>
  <c r="G70"/>
  <c r="BB70" s="1"/>
  <c r="BE69"/>
  <c r="BD69"/>
  <c r="BC69"/>
  <c r="BA69"/>
  <c r="G69"/>
  <c r="BB69" s="1"/>
  <c r="BE68"/>
  <c r="BD68"/>
  <c r="BC68"/>
  <c r="BA68"/>
  <c r="G68"/>
  <c r="BB68" s="1"/>
  <c r="BE67"/>
  <c r="BD67"/>
  <c r="BC67"/>
  <c r="BA67"/>
  <c r="G67"/>
  <c r="BB67" s="1"/>
  <c r="BE66"/>
  <c r="BD66"/>
  <c r="BC66"/>
  <c r="BA66"/>
  <c r="G66"/>
  <c r="BB66" s="1"/>
  <c r="BE65"/>
  <c r="BD65"/>
  <c r="BC65"/>
  <c r="BA65"/>
  <c r="G65"/>
  <c r="BB65" s="1"/>
  <c r="BE64"/>
  <c r="BD64"/>
  <c r="BC64"/>
  <c r="BA64"/>
  <c r="G64"/>
  <c r="BB64" s="1"/>
  <c r="BE63"/>
  <c r="BD63"/>
  <c r="BC63"/>
  <c r="BA63"/>
  <c r="G63"/>
  <c r="BB63" s="1"/>
  <c r="BE62"/>
  <c r="BD62"/>
  <c r="BC62"/>
  <c r="BA62"/>
  <c r="G62"/>
  <c r="BB62" s="1"/>
  <c r="BE61"/>
  <c r="BD61"/>
  <c r="BC61"/>
  <c r="BA61"/>
  <c r="G61"/>
  <c r="BB61" s="1"/>
  <c r="BE60"/>
  <c r="BD60"/>
  <c r="BC60"/>
  <c r="BA60"/>
  <c r="G60"/>
  <c r="BB60" s="1"/>
  <c r="BE59"/>
  <c r="BD59"/>
  <c r="BC59"/>
  <c r="BA59"/>
  <c r="G59"/>
  <c r="BB59" s="1"/>
  <c r="BE58"/>
  <c r="BD58"/>
  <c r="BC58"/>
  <c r="BA58"/>
  <c r="G58"/>
  <c r="BB58" s="1"/>
  <c r="BE57"/>
  <c r="BD57"/>
  <c r="BC57"/>
  <c r="BA57"/>
  <c r="G57"/>
  <c r="BB57" s="1"/>
  <c r="BE56"/>
  <c r="BD56"/>
  <c r="BC56"/>
  <c r="BA56"/>
  <c r="G56"/>
  <c r="BB56" s="1"/>
  <c r="BE55"/>
  <c r="BD55"/>
  <c r="BD74" s="1"/>
  <c r="H11" i="2" s="1"/>
  <c r="BC55" i="3"/>
  <c r="BA55"/>
  <c r="G55"/>
  <c r="BB55" s="1"/>
  <c r="B11" i="2"/>
  <c r="A11"/>
  <c r="BE74" i="3"/>
  <c r="I11" i="2" s="1"/>
  <c r="BC74" i="3"/>
  <c r="G11" i="2" s="1"/>
  <c r="BA74" i="3"/>
  <c r="E11" i="2" s="1"/>
  <c r="C74" i="3"/>
  <c r="BE52"/>
  <c r="BD52"/>
  <c r="BC52"/>
  <c r="BA52"/>
  <c r="G52"/>
  <c r="BB52" s="1"/>
  <c r="BE51"/>
  <c r="BD51"/>
  <c r="BC51"/>
  <c r="BA51"/>
  <c r="G51"/>
  <c r="BB51" s="1"/>
  <c r="BE50"/>
  <c r="BD50"/>
  <c r="BC50"/>
  <c r="BA50"/>
  <c r="G50"/>
  <c r="BB50" s="1"/>
  <c r="BE49"/>
  <c r="BD49"/>
  <c r="BC49"/>
  <c r="BA49"/>
  <c r="G49"/>
  <c r="BB49" s="1"/>
  <c r="BE48"/>
  <c r="BD48"/>
  <c r="BC48"/>
  <c r="BA48"/>
  <c r="G48"/>
  <c r="BB48" s="1"/>
  <c r="BE47"/>
  <c r="BD47"/>
  <c r="BC47"/>
  <c r="BA47"/>
  <c r="G47"/>
  <c r="BB47" s="1"/>
  <c r="BE46"/>
  <c r="BD46"/>
  <c r="BC46"/>
  <c r="BA46"/>
  <c r="G46"/>
  <c r="BB46" s="1"/>
  <c r="BE45"/>
  <c r="BD45"/>
  <c r="BC45"/>
  <c r="BA45"/>
  <c r="G45"/>
  <c r="BB45" s="1"/>
  <c r="BE44"/>
  <c r="BD44"/>
  <c r="BC44"/>
  <c r="BA44"/>
  <c r="G44"/>
  <c r="BB44" s="1"/>
  <c r="BE43"/>
  <c r="BD43"/>
  <c r="BC43"/>
  <c r="BA43"/>
  <c r="G43"/>
  <c r="BB43" s="1"/>
  <c r="BE42"/>
  <c r="BD42"/>
  <c r="BC42"/>
  <c r="BA42"/>
  <c r="G42"/>
  <c r="BB42" s="1"/>
  <c r="BE41"/>
  <c r="BD41"/>
  <c r="BC41"/>
  <c r="BA41"/>
  <c r="G41"/>
  <c r="BB41" s="1"/>
  <c r="BE40"/>
  <c r="BD40"/>
  <c r="BC40"/>
  <c r="BA40"/>
  <c r="G40"/>
  <c r="BB40" s="1"/>
  <c r="BE39"/>
  <c r="BD39"/>
  <c r="BC39"/>
  <c r="BA39"/>
  <c r="G39"/>
  <c r="BB39" s="1"/>
  <c r="BE38"/>
  <c r="BD38"/>
  <c r="BD53" s="1"/>
  <c r="H10" i="2" s="1"/>
  <c r="BC38" i="3"/>
  <c r="BA38"/>
  <c r="G38"/>
  <c r="BB38" s="1"/>
  <c r="BB53" s="1"/>
  <c r="F10" i="2" s="1"/>
  <c r="B10"/>
  <c r="A10"/>
  <c r="BE53" i="3"/>
  <c r="I10" i="2" s="1"/>
  <c r="BC53" i="3"/>
  <c r="G10" i="2" s="1"/>
  <c r="BA53" i="3"/>
  <c r="E10" i="2" s="1"/>
  <c r="C53" i="3"/>
  <c r="BE35"/>
  <c r="BD35"/>
  <c r="BC35"/>
  <c r="BA35"/>
  <c r="G35"/>
  <c r="BB35" s="1"/>
  <c r="BE34"/>
  <c r="BD34"/>
  <c r="BC34"/>
  <c r="BA34"/>
  <c r="G34"/>
  <c r="BB34" s="1"/>
  <c r="BE33"/>
  <c r="BD33"/>
  <c r="BC33"/>
  <c r="BA33"/>
  <c r="G33"/>
  <c r="BB33" s="1"/>
  <c r="BE32"/>
  <c r="BD32"/>
  <c r="BC32"/>
  <c r="BA32"/>
  <c r="G32"/>
  <c r="BB32" s="1"/>
  <c r="BE31"/>
  <c r="BD31"/>
  <c r="BC31"/>
  <c r="BA31"/>
  <c r="G31"/>
  <c r="BB31" s="1"/>
  <c r="BE30"/>
  <c r="BD30"/>
  <c r="BC30"/>
  <c r="BA30"/>
  <c r="G30"/>
  <c r="BB30" s="1"/>
  <c r="BE29"/>
  <c r="BD29"/>
  <c r="BC29"/>
  <c r="BA29"/>
  <c r="G29"/>
  <c r="BB29" s="1"/>
  <c r="BE28"/>
  <c r="BD28"/>
  <c r="BC28"/>
  <c r="BA28"/>
  <c r="G28"/>
  <c r="BB28" s="1"/>
  <c r="BE27"/>
  <c r="BD27"/>
  <c r="BC27"/>
  <c r="BA27"/>
  <c r="G27"/>
  <c r="BB27" s="1"/>
  <c r="BE26"/>
  <c r="BD26"/>
  <c r="BC26"/>
  <c r="BA26"/>
  <c r="G26"/>
  <c r="BB26" s="1"/>
  <c r="BE25"/>
  <c r="BD25"/>
  <c r="BC25"/>
  <c r="BA25"/>
  <c r="G25"/>
  <c r="BB25" s="1"/>
  <c r="BE24"/>
  <c r="BD24"/>
  <c r="BC24"/>
  <c r="BA24"/>
  <c r="G24"/>
  <c r="BB24" s="1"/>
  <c r="BE23"/>
  <c r="BD23"/>
  <c r="BC23"/>
  <c r="BA23"/>
  <c r="G23"/>
  <c r="BB23" s="1"/>
  <c r="BE22"/>
  <c r="BD22"/>
  <c r="BD36" s="1"/>
  <c r="H9" i="2" s="1"/>
  <c r="BC22" i="3"/>
  <c r="BA22"/>
  <c r="G22"/>
  <c r="BB22" s="1"/>
  <c r="BB36" s="1"/>
  <c r="F9" i="2" s="1"/>
  <c r="B9"/>
  <c r="A9"/>
  <c r="BE36" i="3"/>
  <c r="I9" i="2" s="1"/>
  <c r="BC36" i="3"/>
  <c r="G9" i="2" s="1"/>
  <c r="BA36" i="3"/>
  <c r="E9" i="2" s="1"/>
  <c r="C36" i="3"/>
  <c r="BE19"/>
  <c r="BD19"/>
  <c r="BC19"/>
  <c r="BA19"/>
  <c r="G19"/>
  <c r="BB19" s="1"/>
  <c r="BE18"/>
  <c r="BD18"/>
  <c r="BC18"/>
  <c r="BA18"/>
  <c r="G18"/>
  <c r="BB18" s="1"/>
  <c r="BE17"/>
  <c r="BD17"/>
  <c r="BC17"/>
  <c r="BA17"/>
  <c r="G17"/>
  <c r="BB17" s="1"/>
  <c r="BE16"/>
  <c r="BD16"/>
  <c r="BC16"/>
  <c r="BA16"/>
  <c r="G16"/>
  <c r="BB16" s="1"/>
  <c r="BE15"/>
  <c r="BD15"/>
  <c r="BC15"/>
  <c r="BA15"/>
  <c r="G15"/>
  <c r="BB15" s="1"/>
  <c r="BE14"/>
  <c r="BD14"/>
  <c r="BD20" s="1"/>
  <c r="H8" i="2" s="1"/>
  <c r="BC14" i="3"/>
  <c r="BA14"/>
  <c r="G14"/>
  <c r="BB14" s="1"/>
  <c r="BB20" s="1"/>
  <c r="F8" i="2" s="1"/>
  <c r="B8"/>
  <c r="A8"/>
  <c r="BE20" i="3"/>
  <c r="I8" i="2" s="1"/>
  <c r="BC20" i="3"/>
  <c r="G8" i="2" s="1"/>
  <c r="BA20" i="3"/>
  <c r="E8" i="2" s="1"/>
  <c r="C20" i="3"/>
  <c r="BE11"/>
  <c r="BD11"/>
  <c r="BC11"/>
  <c r="BB11"/>
  <c r="G11"/>
  <c r="BA11" s="1"/>
  <c r="BE10"/>
  <c r="BD10"/>
  <c r="BC10"/>
  <c r="BB10"/>
  <c r="G10"/>
  <c r="BA10" s="1"/>
  <c r="BE9"/>
  <c r="BD9"/>
  <c r="BC9"/>
  <c r="BB9"/>
  <c r="G9"/>
  <c r="BA9" s="1"/>
  <c r="BE8"/>
  <c r="BD8"/>
  <c r="BD12" s="1"/>
  <c r="H7" i="2" s="1"/>
  <c r="BC8" i="3"/>
  <c r="BB8"/>
  <c r="BB12" s="1"/>
  <c r="F7" i="2" s="1"/>
  <c r="G8" i="3"/>
  <c r="BA8" s="1"/>
  <c r="BA12" s="1"/>
  <c r="E7" i="2" s="1"/>
  <c r="E13" s="1"/>
  <c r="B7"/>
  <c r="A7"/>
  <c r="BE12" i="3"/>
  <c r="I7" i="2" s="1"/>
  <c r="BC12" i="3"/>
  <c r="G7" i="2" s="1"/>
  <c r="G13" s="1"/>
  <c r="C18" i="1" s="1"/>
  <c r="C12" i="3"/>
  <c r="E4"/>
  <c r="C4"/>
  <c r="F3"/>
  <c r="C3"/>
  <c r="C2" i="2"/>
  <c r="C1"/>
  <c r="F33" i="1"/>
  <c r="C33"/>
  <c r="C31"/>
  <c r="C9"/>
  <c r="G7"/>
  <c r="D2"/>
  <c r="C2"/>
  <c r="I13" i="2" l="1"/>
  <c r="C21" i="1" s="1"/>
  <c r="H13" i="2"/>
  <c r="C17" i="1" s="1"/>
  <c r="C15"/>
  <c r="BB74" i="3"/>
  <c r="F11" i="2" s="1"/>
  <c r="BB85" i="3"/>
  <c r="F12" i="2" s="1"/>
  <c r="G12" i="3"/>
  <c r="G20"/>
  <c r="G36"/>
  <c r="G53"/>
  <c r="G74"/>
  <c r="F13" i="2" l="1"/>
  <c r="C16" i="1" s="1"/>
  <c r="C19" s="1"/>
  <c r="C22" s="1"/>
  <c r="G24" i="2"/>
  <c r="I24" s="1"/>
  <c r="G21" i="1" s="1"/>
  <c r="G20" i="2"/>
  <c r="I20" s="1"/>
  <c r="G17" i="1" s="1"/>
  <c r="G25" i="2"/>
  <c r="I25" s="1"/>
  <c r="G21"/>
  <c r="I21" s="1"/>
  <c r="G18" i="1" s="1"/>
  <c r="G19" i="2" l="1"/>
  <c r="I19" s="1"/>
  <c r="G16" i="1" s="1"/>
  <c r="G23" i="2"/>
  <c r="I23" s="1"/>
  <c r="G20" i="1" s="1"/>
  <c r="G18" i="2"/>
  <c r="I18" s="1"/>
  <c r="H26" s="1"/>
  <c r="G23" i="1" s="1"/>
  <c r="G22" s="1"/>
  <c r="G22" i="2"/>
  <c r="I22" s="1"/>
  <c r="G19" i="1" s="1"/>
  <c r="G15"/>
  <c r="C23" l="1"/>
  <c r="F30" s="1"/>
  <c r="F31" l="1"/>
  <c r="F34" s="1"/>
</calcChain>
</file>

<file path=xl/sharedStrings.xml><?xml version="1.0" encoding="utf-8"?>
<sst xmlns="http://schemas.openxmlformats.org/spreadsheetml/2006/main" count="334" uniqueCount="222">
  <si>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</si>
  <si>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</si>
  <si>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</si>
  <si>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</si>
  <si>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</si>
  <si>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</si>
  <si>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</si>
  <si>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</si>
  <si>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</si>
  <si>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</si>
  <si>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</si>
  <si>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</si>
  <si>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</si>
  <si>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</si>
  <si>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</si>
  <si>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</si>
  <si>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</si>
  <si>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</si>
  <si>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</si>
  <si>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</si>
  <si>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</si>
  <si>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</si>
  <si>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</si>
  <si>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</si>
  <si>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</si>
  <si>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</si>
  <si>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</si>
  <si>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</si>
  <si>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</si>
  <si>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</si>
  <si>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</si>
  <si>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</si>
  <si>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</si>
  <si>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</si>
  <si>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</si>
  <si>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</si>
  <si>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</si>
  <si>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</si>
  <si>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</si>
  <si>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</si>
  <si>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</si>
  <si>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</si>
  <si>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</si>
  <si>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</si>
  <si>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</si>
  <si>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</si>
  <si>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</si>
  <si>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</si>
  <si>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</si>
  <si>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</si>
  <si>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</si>
  <si>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</si>
  <si>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</si>
  <si>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</si>
  <si>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</si>
  <si>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</si>
  <si>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</si>
  <si>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</si>
  <si>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</si>
  <si>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</si>
  <si>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</si>
  <si>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</si>
  <si>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</si>
  <si>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</si>
  <si>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</si>
  <si>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</si>
  <si>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</si>
  <si>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</si>
  <si>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</si>
  <si>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</si>
  <si>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</si>
  <si>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</si>
  <si>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</si>
  <si>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ks</t>
  </si>
  <si>
    <t>Celkem za</t>
  </si>
  <si>
    <t>SLEPÝ ROZPOČET</t>
  </si>
  <si>
    <t>Slepý rozpočet</t>
  </si>
  <si>
    <t>171</t>
  </si>
  <si>
    <t>SOCIÁLNÍ ZAŘÍZENÍ ZŠ U SÝPEK</t>
  </si>
  <si>
    <t>01.2</t>
  </si>
  <si>
    <t>ZDRAVOTECHNIKA</t>
  </si>
  <si>
    <t>ZDRAVOTECHNIKA-3.NP  UČEBNOVÝ PAVILON</t>
  </si>
  <si>
    <t>97</t>
  </si>
  <si>
    <t>Prorážení otvorů</t>
  </si>
  <si>
    <t>971033231R00</t>
  </si>
  <si>
    <t xml:space="preserve">Vybourání otv. zeď cihel. 0,0225 m2, tl. 15cm, MVC </t>
  </si>
  <si>
    <t>kus</t>
  </si>
  <si>
    <t>974031132R00</t>
  </si>
  <si>
    <t xml:space="preserve">Vysekání rýh ve zdi cihelné 5 x 7 cm </t>
  </si>
  <si>
    <t>m</t>
  </si>
  <si>
    <t>974031134R00</t>
  </si>
  <si>
    <t xml:space="preserve">Vysekání rýh ve zdi cihelné 5 x 15 cm </t>
  </si>
  <si>
    <t>974031142R00</t>
  </si>
  <si>
    <t xml:space="preserve">Vysekání rýh ve zdi cihelné 7 x 7 cm </t>
  </si>
  <si>
    <t>713</t>
  </si>
  <si>
    <t>Izolace tepelné</t>
  </si>
  <si>
    <t>01</t>
  </si>
  <si>
    <t xml:space="preserve">izolace PE 20*9 </t>
  </si>
  <si>
    <t>02</t>
  </si>
  <si>
    <t xml:space="preserve">dtto  25*9 </t>
  </si>
  <si>
    <t>03</t>
  </si>
  <si>
    <t xml:space="preserve">dtto 20*13 </t>
  </si>
  <si>
    <t>05</t>
  </si>
  <si>
    <t xml:space="preserve">dtto 25*13 </t>
  </si>
  <si>
    <t>06</t>
  </si>
  <si>
    <t xml:space="preserve">montáž  izolace </t>
  </si>
  <si>
    <t>998713202R00</t>
  </si>
  <si>
    <t xml:space="preserve">Přesun hmot pro izolace tepelné, výšky do 12 m </t>
  </si>
  <si>
    <t>721</t>
  </si>
  <si>
    <t>Vnitřní kanalizace</t>
  </si>
  <si>
    <t>721171914U00</t>
  </si>
  <si>
    <t xml:space="preserve">Potrubí PP odpadní propojení DN 75 </t>
  </si>
  <si>
    <t>721171915U00</t>
  </si>
  <si>
    <t xml:space="preserve">Potrubí PP odpadní propojení DN 110 </t>
  </si>
  <si>
    <t>721194104R00</t>
  </si>
  <si>
    <t xml:space="preserve">Vyvedení odpadních výpustek D 40 x 1,8 </t>
  </si>
  <si>
    <t>721194105R00</t>
  </si>
  <si>
    <t xml:space="preserve">Vyvedení odpadních výpustek D 50 x 1,8 </t>
  </si>
  <si>
    <t>721194109R00</t>
  </si>
  <si>
    <t xml:space="preserve">Vyvedení odpadních výpustek D 110 x 2,3 </t>
  </si>
  <si>
    <t>721290111R00</t>
  </si>
  <si>
    <t xml:space="preserve">Zkouška těsnosti kanalizace vodou DN 125 </t>
  </si>
  <si>
    <t xml:space="preserve">potrubí PP HT 40 </t>
  </si>
  <si>
    <t xml:space="preserve">dtto D50 </t>
  </si>
  <si>
    <t xml:space="preserve">dtto D70 </t>
  </si>
  <si>
    <t>04</t>
  </si>
  <si>
    <t xml:space="preserve">dtto D100 </t>
  </si>
  <si>
    <t xml:space="preserve">hlavice ventilační D70+m </t>
  </si>
  <si>
    <t xml:space="preserve">dtto D100+m </t>
  </si>
  <si>
    <t>07</t>
  </si>
  <si>
    <t xml:space="preserve">prostup střechou </t>
  </si>
  <si>
    <t>998721202R00</t>
  </si>
  <si>
    <t xml:space="preserve">Přesun hmot pro vnitřní kanalizaci, výšky do 12 m </t>
  </si>
  <si>
    <t>722</t>
  </si>
  <si>
    <t>Vnitřní vodovod</t>
  </si>
  <si>
    <t>722172411R00</t>
  </si>
  <si>
    <t xml:space="preserve">Potrubí z PPR vícevrstv., D 20 x 2,8 mm, PN 16 </t>
  </si>
  <si>
    <t>722172412R00</t>
  </si>
  <si>
    <t xml:space="preserve">Potrubí z PPR vícebrstv., D 25 x 3,5 mm, PN 16 </t>
  </si>
  <si>
    <t>722172913R00</t>
  </si>
  <si>
    <t xml:space="preserve">Propojení plastového potrubí polyf. D 25 mm </t>
  </si>
  <si>
    <t>722190401R00</t>
  </si>
  <si>
    <t xml:space="preserve">Vyvedení a upevnění výpustek DN 15 </t>
  </si>
  <si>
    <t>722229101R00</t>
  </si>
  <si>
    <t xml:space="preserve">Montáž vodovodních armatur,1závit, G 1/2 </t>
  </si>
  <si>
    <t>722239102R00</t>
  </si>
  <si>
    <t xml:space="preserve">Montáž vodovodních armatur 2závity, G 3/4 </t>
  </si>
  <si>
    <t>722280106R00</t>
  </si>
  <si>
    <t xml:space="preserve">Tlaková zkouška vodovodního potrubí DN 32 </t>
  </si>
  <si>
    <t>732339101R00</t>
  </si>
  <si>
    <t xml:space="preserve">Montáž nádoby expanzní tlakové 12 l </t>
  </si>
  <si>
    <t>soubor</t>
  </si>
  <si>
    <t xml:space="preserve">kul.kohout 3/4" </t>
  </si>
  <si>
    <t xml:space="preserve">zpět. klapka 3/4" </t>
  </si>
  <si>
    <t xml:space="preserve">poj. ventil  1/2" 6b </t>
  </si>
  <si>
    <t xml:space="preserve">expanzomat 5/10b </t>
  </si>
  <si>
    <t xml:space="preserve">nástěnná konzola </t>
  </si>
  <si>
    <t xml:space="preserve">pz žlab 25+m </t>
  </si>
  <si>
    <t>998722202R00</t>
  </si>
  <si>
    <t xml:space="preserve">Přesun hmot pro vnitřní vodovod, výšky do 12 m </t>
  </si>
  <si>
    <t>725</t>
  </si>
  <si>
    <t>Zařizovací předměty</t>
  </si>
  <si>
    <t>725119306R00</t>
  </si>
  <si>
    <t xml:space="preserve">Montáž klozetu závěsného </t>
  </si>
  <si>
    <t>725119401R00</t>
  </si>
  <si>
    <t xml:space="preserve">Montáž předstěnových systémů pro zazdění </t>
  </si>
  <si>
    <t>725120925R00</t>
  </si>
  <si>
    <t xml:space="preserve">montáž pisoárové stěny </t>
  </si>
  <si>
    <t>725122001U00</t>
  </si>
  <si>
    <t xml:space="preserve">Mtž pisoáru keramického </t>
  </si>
  <si>
    <t>725219401R00</t>
  </si>
  <si>
    <t xml:space="preserve">Montáž umyvadel na šrouby do zdiva </t>
  </si>
  <si>
    <t>725539105R00</t>
  </si>
  <si>
    <t xml:space="preserve">Montáž elektr.ohřívačů, ostatní typy  160 l </t>
  </si>
  <si>
    <t>725819402R00</t>
  </si>
  <si>
    <t xml:space="preserve">Montáž ventilu rohového bez trubičky G 1/2 </t>
  </si>
  <si>
    <t>725829301R00</t>
  </si>
  <si>
    <t xml:space="preserve">Montáž baterie umyv.a dřezové stojánkové </t>
  </si>
  <si>
    <t>umývadlo 60cm -955</t>
  </si>
  <si>
    <t xml:space="preserve">sifon umyvadlový+m </t>
  </si>
  <si>
    <t>baterie umyvadlová stoj. prodl. -1184</t>
  </si>
  <si>
    <t xml:space="preserve">roh. ventil s filtrem 1/2" </t>
  </si>
  <si>
    <t>WC závěsné -1768</t>
  </si>
  <si>
    <t>závěsná konstrukce k WC na zazdění -5075</t>
  </si>
  <si>
    <t>deska k WC -581</t>
  </si>
  <si>
    <t>08</t>
  </si>
  <si>
    <t xml:space="preserve">tlačítko bílé dvojité 1117,- </t>
  </si>
  <si>
    <t>09</t>
  </si>
  <si>
    <t>pisoár bezvodý s kartuší -8250</t>
  </si>
  <si>
    <t>10</t>
  </si>
  <si>
    <t>dělící příčka k pis. -1550</t>
  </si>
  <si>
    <t>998725202R00</t>
  </si>
  <si>
    <t xml:space="preserve">Přesun hmot pro zařizovací předměty, výšky do 12 m </t>
  </si>
  <si>
    <t>729</t>
  </si>
  <si>
    <t>demontáže</t>
  </si>
  <si>
    <t>721171803R00</t>
  </si>
  <si>
    <t xml:space="preserve">Demontáž potrubí z PVC do D 75 mm </t>
  </si>
  <si>
    <t>721171808R00</t>
  </si>
  <si>
    <t xml:space="preserve">Demontáž potrubí z PVC do D 114 mm </t>
  </si>
  <si>
    <t>722170801R00</t>
  </si>
  <si>
    <t xml:space="preserve">Demontáž rozvodů vody z plastů do D 32 </t>
  </si>
  <si>
    <t>725110814R00</t>
  </si>
  <si>
    <t xml:space="preserve">Demontáž klozetů kombinovaných </t>
  </si>
  <si>
    <t>725122813R00</t>
  </si>
  <si>
    <t xml:space="preserve">Demontáž pisoárů s nádrží + 1 záchodkem </t>
  </si>
  <si>
    <t>725210821R00</t>
  </si>
  <si>
    <t xml:space="preserve">Demontáž umyvadel bez výtokových armatur </t>
  </si>
  <si>
    <t>725530823R00</t>
  </si>
  <si>
    <t xml:space="preserve">Demontáž, zásobník elektrický tlakový  200 l </t>
  </si>
  <si>
    <t>725590811R00</t>
  </si>
  <si>
    <t xml:space="preserve">Přesun vybour.hmot, zařizovací předměty H 6 m </t>
  </si>
  <si>
    <t>t</t>
  </si>
  <si>
    <t>725820801R00</t>
  </si>
  <si>
    <t xml:space="preserve">Demontáž baterie nástěnné do G 3/4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</si>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</sst>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1">
    <font>
      <sz val="10"/>
      <name val="Arial CE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sz val="10"/>
      <color indexed="9"/>
      <name val="Arial CE"/>
      <family val="2"/>
      <charset val="238"/>
    </font>
    <font>
      <sz val="8"/>
      <name val="Arial CE"/>
    </font>
    <font>
      <b/>
      <i/>
      <sz val="10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218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0" fillId="0" borderId="1" xfId="0" applyBorder="1" applyAlignment="1">
      <alignment horizontal="centerContinuous"/>
    </xf>
    <xf numFmtId="0" fontId="3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centerContinuous"/>
    </xf>
    <xf numFmtId="0" fontId="5" fillId="2" borderId="4" xfId="0" applyFont="1" applyFill="1" applyBorder="1" applyAlignment="1">
      <alignment horizontal="left"/>
    </xf>
    <xf numFmtId="0" fontId="4" fillId="0" borderId="5" xfId="0" applyFont="1" applyBorder="1"/>
    <xf numFmtId="49" fontId="4" fillId="0" borderId="6" xfId="0" applyNumberFormat="1" applyFont="1" applyBorder="1" applyAlignment="1">
      <alignment horizontal="left"/>
    </xf>
    <xf numFmtId="0" fontId="1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4" fillId="0" borderId="11" xfId="0" applyFont="1" applyBorder="1" applyAlignment="1">
      <alignment horizontal="left"/>
    </xf>
    <xf numFmtId="0" fontId="3" fillId="0" borderId="7" xfId="0" applyFont="1" applyBorder="1"/>
    <xf numFmtId="49" fontId="4" fillId="0" borderId="11" xfId="0" applyNumberFormat="1" applyFont="1" applyBorder="1" applyAlignment="1">
      <alignment horizontal="left"/>
    </xf>
    <xf numFmtId="49" fontId="3" fillId="2" borderId="7" xfId="0" applyNumberFormat="1" applyFont="1" applyFill="1" applyBorder="1"/>
    <xf numFmtId="49" fontId="1" fillId="2" borderId="8" xfId="0" applyNumberFormat="1" applyFont="1" applyFill="1" applyBorder="1"/>
    <xf numFmtId="0" fontId="3" fillId="2" borderId="9" xfId="0" applyFont="1" applyFill="1" applyBorder="1"/>
    <xf numFmtId="0" fontId="1" fillId="2" borderId="9" xfId="0" applyFont="1" applyFill="1" applyBorder="1"/>
    <xf numFmtId="0" fontId="1" fillId="2" borderId="8" xfId="0" applyFont="1" applyFill="1" applyBorder="1"/>
    <xf numFmtId="0" fontId="4" fillId="0" borderId="10" xfId="0" applyFont="1" applyFill="1" applyBorder="1"/>
    <xf numFmtId="3" fontId="4" fillId="0" borderId="11" xfId="0" applyNumberFormat="1" applyFont="1" applyBorder="1" applyAlignment="1">
      <alignment horizontal="left"/>
    </xf>
    <xf numFmtId="0" fontId="0" fillId="0" borderId="0" xfId="0" applyFill="1"/>
    <xf numFmtId="49" fontId="3" fillId="2" borderId="12" xfId="0" applyNumberFormat="1" applyFont="1" applyFill="1" applyBorder="1"/>
    <xf numFmtId="49" fontId="1" fillId="2" borderId="13" xfId="0" applyNumberFormat="1" applyFont="1" applyFill="1" applyBorder="1"/>
    <xf numFmtId="0" fontId="3" fillId="2" borderId="0" xfId="0" applyFont="1" applyFill="1" applyBorder="1"/>
    <xf numFmtId="0" fontId="1" fillId="2" borderId="0" xfId="0" applyFont="1" applyFill="1" applyBorder="1"/>
    <xf numFmtId="49" fontId="4" fillId="0" borderId="10" xfId="0" applyNumberFormat="1" applyFont="1" applyBorder="1" applyAlignment="1">
      <alignment horizontal="left"/>
    </xf>
    <xf numFmtId="0" fontId="4" fillId="0" borderId="14" xfId="0" applyFont="1" applyBorder="1"/>
    <xf numFmtId="0" fontId="4" fillId="0" borderId="10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10" xfId="0" applyNumberFormat="1" applyFont="1" applyBorder="1"/>
    <xf numFmtId="0" fontId="4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4" fillId="0" borderId="16" xfId="0" applyFont="1" applyBorder="1" applyAlignment="1">
      <alignment horizontal="left"/>
    </xf>
    <xf numFmtId="0" fontId="0" fillId="0" borderId="0" xfId="0" applyBorder="1"/>
    <xf numFmtId="0" fontId="4" fillId="0" borderId="10" xfId="0" applyFont="1" applyFill="1" applyBorder="1" applyAlignment="1"/>
    <xf numFmtId="0" fontId="4" fillId="0" borderId="16" xfId="0" applyFont="1" applyFill="1" applyBorder="1" applyAlignment="1"/>
    <xf numFmtId="0" fontId="1" fillId="0" borderId="0" xfId="0" applyFont="1" applyFill="1" applyBorder="1" applyAlignment="1"/>
    <xf numFmtId="0" fontId="4" fillId="0" borderId="10" xfId="0" applyFont="1" applyBorder="1" applyAlignment="1"/>
    <xf numFmtId="0" fontId="4" fillId="0" borderId="16" xfId="0" applyFont="1" applyBorder="1" applyAlignment="1"/>
    <xf numFmtId="3" fontId="0" fillId="0" borderId="0" xfId="0" applyNumberFormat="1"/>
    <xf numFmtId="0" fontId="4" fillId="0" borderId="7" xfId="0" applyFont="1" applyBorder="1"/>
    <xf numFmtId="0" fontId="4" fillId="0" borderId="10" xfId="0" applyFont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6" fillId="0" borderId="19" xfId="0" applyFont="1" applyBorder="1" applyAlignment="1">
      <alignment horizontal="centerContinuous" vertical="center"/>
    </xf>
    <xf numFmtId="0" fontId="0" fillId="0" borderId="19" xfId="0" applyBorder="1" applyAlignment="1">
      <alignment horizontal="centerContinuous" vertical="center"/>
    </xf>
    <xf numFmtId="0" fontId="0" fillId="0" borderId="20" xfId="0" applyBorder="1" applyAlignment="1">
      <alignment horizontal="centerContinuous" vertical="center"/>
    </xf>
    <xf numFmtId="0" fontId="7" fillId="2" borderId="21" xfId="0" applyFont="1" applyFill="1" applyBorder="1" applyAlignment="1">
      <alignment horizontal="left"/>
    </xf>
    <xf numFmtId="0" fontId="0" fillId="2" borderId="22" xfId="0" applyFill="1" applyBorder="1" applyAlignment="1">
      <alignment horizontal="left"/>
    </xf>
    <xf numFmtId="0" fontId="0" fillId="2" borderId="23" xfId="0" applyFill="1" applyBorder="1" applyAlignment="1">
      <alignment horizontal="centerContinuous"/>
    </xf>
    <xf numFmtId="0" fontId="7" fillId="2" borderId="22" xfId="0" applyFont="1" applyFill="1" applyBorder="1" applyAlignment="1">
      <alignment horizontal="centerContinuous"/>
    </xf>
    <xf numFmtId="0" fontId="0" fillId="2" borderId="22" xfId="0" applyFill="1" applyBorder="1" applyAlignment="1">
      <alignment horizontal="centerContinuous"/>
    </xf>
    <xf numFmtId="0" fontId="0" fillId="0" borderId="24" xfId="0" applyBorder="1"/>
    <xf numFmtId="0" fontId="0" fillId="0" borderId="25" xfId="0" applyBorder="1"/>
    <xf numFmtId="3" fontId="0" fillId="0" borderId="6" xfId="0" applyNumberFormat="1" applyBorder="1"/>
    <xf numFmtId="0" fontId="0" fillId="0" borderId="2" xfId="0" applyBorder="1"/>
    <xf numFmtId="3" fontId="0" fillId="0" borderId="4" xfId="0" applyNumberFormat="1" applyBorder="1"/>
    <xf numFmtId="0" fontId="0" fillId="0" borderId="3" xfId="0" applyBorder="1"/>
    <xf numFmtId="0" fontId="0" fillId="0" borderId="7" xfId="0" applyBorder="1"/>
    <xf numFmtId="3" fontId="0" fillId="0" borderId="9" xfId="0" applyNumberFormat="1" applyBorder="1"/>
    <xf numFmtId="0" fontId="0" fillId="0" borderId="8" xfId="0" applyBorder="1"/>
    <xf numFmtId="0" fontId="0" fillId="0" borderId="26" xfId="0" applyBorder="1"/>
    <xf numFmtId="0" fontId="0" fillId="0" borderId="25" xfId="0" applyBorder="1" applyAlignment="1">
      <alignment shrinkToFit="1"/>
    </xf>
    <xf numFmtId="0" fontId="0" fillId="0" borderId="27" xfId="0" applyBorder="1"/>
    <xf numFmtId="0" fontId="8" fillId="0" borderId="7" xfId="0" applyFont="1" applyBorder="1"/>
    <xf numFmtId="0" fontId="0" fillId="0" borderId="12" xfId="0" applyBorder="1"/>
    <xf numFmtId="0" fontId="0" fillId="0" borderId="28" xfId="0" applyBorder="1" applyAlignment="1">
      <alignment horizontal="center" shrinkToFit="1"/>
    </xf>
    <xf numFmtId="0" fontId="0" fillId="0" borderId="29" xfId="0" applyBorder="1" applyAlignment="1">
      <alignment horizontal="center" shrinkToFit="1"/>
    </xf>
    <xf numFmtId="3" fontId="0" fillId="0" borderId="30" xfId="0" applyNumberFormat="1" applyBorder="1"/>
    <xf numFmtId="0" fontId="0" fillId="0" borderId="28" xfId="0" applyBorder="1"/>
    <xf numFmtId="3" fontId="0" fillId="0" borderId="31" xfId="0" applyNumberFormat="1" applyBorder="1"/>
    <xf numFmtId="0" fontId="0" fillId="0" borderId="29" xfId="0" applyBorder="1"/>
    <xf numFmtId="0" fontId="3" fillId="2" borderId="2" xfId="0" applyFont="1" applyFill="1" applyBorder="1"/>
    <xf numFmtId="0" fontId="3" fillId="2" borderId="4" xfId="0" applyFont="1" applyFill="1" applyBorder="1"/>
    <xf numFmtId="0" fontId="3" fillId="2" borderId="3" xfId="0" applyFont="1" applyFill="1" applyBorder="1"/>
    <xf numFmtId="0" fontId="3" fillId="2" borderId="32" xfId="0" applyFont="1" applyFill="1" applyBorder="1"/>
    <xf numFmtId="0" fontId="3" fillId="2" borderId="33" xfId="0" applyFont="1" applyFill="1" applyBorder="1"/>
    <xf numFmtId="0" fontId="0" fillId="0" borderId="13" xfId="0" applyBorder="1"/>
    <xf numFmtId="0" fontId="0" fillId="0" borderId="34" xfId="0" applyBorder="1"/>
    <xf numFmtId="0" fontId="0" fillId="0" borderId="35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0" xfId="0" applyFill="1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165" fontId="0" fillId="0" borderId="40" xfId="0" applyNumberFormat="1" applyBorder="1" applyAlignment="1">
      <alignment horizontal="right"/>
    </xf>
    <xf numFmtId="0" fontId="0" fillId="0" borderId="40" xfId="0" applyBorder="1"/>
    <xf numFmtId="166" fontId="0" fillId="0" borderId="15" xfId="0" applyNumberFormat="1" applyBorder="1" applyAlignment="1">
      <alignment horizontal="right" indent="2"/>
    </xf>
    <xf numFmtId="166" fontId="0" fillId="0" borderId="16" xfId="0" applyNumberFormat="1" applyBorder="1" applyAlignment="1">
      <alignment horizontal="right" indent="2"/>
    </xf>
    <xf numFmtId="0" fontId="0" fillId="0" borderId="9" xfId="0" applyBorder="1"/>
    <xf numFmtId="165" fontId="0" fillId="0" borderId="8" xfId="0" applyNumberFormat="1" applyBorder="1" applyAlignment="1">
      <alignment horizontal="right"/>
    </xf>
    <xf numFmtId="0" fontId="6" fillId="2" borderId="28" xfId="0" applyFont="1" applyFill="1" applyBorder="1"/>
    <xf numFmtId="0" fontId="6" fillId="2" borderId="31" xfId="0" applyFont="1" applyFill="1" applyBorder="1"/>
    <xf numFmtId="0" fontId="6" fillId="2" borderId="29" xfId="0" applyFont="1" applyFill="1" applyBorder="1"/>
    <xf numFmtId="166" fontId="6" fillId="2" borderId="41" xfId="0" applyNumberFormat="1" applyFont="1" applyFill="1" applyBorder="1" applyAlignment="1">
      <alignment horizontal="right" indent="2"/>
    </xf>
    <xf numFmtId="166" fontId="6" fillId="2" borderId="42" xfId="0" applyNumberFormat="1" applyFont="1" applyFill="1" applyBorder="1" applyAlignment="1">
      <alignment horizontal="right" indent="2"/>
    </xf>
    <xf numFmtId="0" fontId="6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10" fillId="0" borderId="43" xfId="1" applyFont="1" applyBorder="1" applyAlignment="1">
      <alignment horizontal="center"/>
    </xf>
    <xf numFmtId="0" fontId="10" fillId="0" borderId="44" xfId="1" applyFont="1" applyBorder="1" applyAlignment="1">
      <alignment horizontal="center"/>
    </xf>
    <xf numFmtId="0" fontId="3" fillId="0" borderId="45" xfId="1" applyFont="1" applyBorder="1"/>
    <xf numFmtId="0" fontId="10" fillId="0" borderId="45" xfId="1" applyBorder="1"/>
    <xf numFmtId="0" fontId="10" fillId="0" borderId="45" xfId="1" applyBorder="1" applyAlignment="1">
      <alignment horizontal="right"/>
    </xf>
    <xf numFmtId="0" fontId="10" fillId="0" borderId="46" xfId="1" applyFont="1" applyBorder="1"/>
    <xf numFmtId="0" fontId="0" fillId="0" borderId="45" xfId="0" applyNumberFormat="1" applyBorder="1" applyAlignment="1">
      <alignment horizontal="left"/>
    </xf>
    <xf numFmtId="0" fontId="0" fillId="0" borderId="47" xfId="0" applyNumberFormat="1" applyBorder="1"/>
    <xf numFmtId="0" fontId="10" fillId="0" borderId="48" xfId="1" applyFont="1" applyBorder="1" applyAlignment="1">
      <alignment horizontal="center"/>
    </xf>
    <xf numFmtId="0" fontId="10" fillId="0" borderId="49" xfId="1" applyFont="1" applyBorder="1" applyAlignment="1">
      <alignment horizontal="center"/>
    </xf>
    <xf numFmtId="0" fontId="3" fillId="0" borderId="50" xfId="1" applyFont="1" applyBorder="1"/>
    <xf numFmtId="0" fontId="10" fillId="0" borderId="50" xfId="1" applyBorder="1"/>
    <xf numFmtId="0" fontId="10" fillId="0" borderId="50" xfId="1" applyBorder="1" applyAlignment="1">
      <alignment horizontal="right"/>
    </xf>
    <xf numFmtId="0" fontId="10" fillId="0" borderId="51" xfId="1" applyFont="1" applyBorder="1" applyAlignment="1">
      <alignment horizontal="left"/>
    </xf>
    <xf numFmtId="0" fontId="10" fillId="0" borderId="50" xfId="1" applyFont="1" applyBorder="1" applyAlignment="1">
      <alignment horizontal="left"/>
    </xf>
    <xf numFmtId="0" fontId="10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7" fillId="2" borderId="21" xfId="0" applyNumberFormat="1" applyFont="1" applyFill="1" applyBorder="1" applyAlignment="1">
      <alignment horizontal="center"/>
    </xf>
    <xf numFmtId="0" fontId="7" fillId="2" borderId="22" xfId="0" applyFont="1" applyFill="1" applyBorder="1" applyAlignment="1">
      <alignment horizontal="center"/>
    </xf>
    <xf numFmtId="0" fontId="7" fillId="2" borderId="23" xfId="0" applyFont="1" applyFill="1" applyBorder="1" applyAlignment="1">
      <alignment horizontal="center"/>
    </xf>
    <xf numFmtId="0" fontId="7" fillId="2" borderId="53" xfId="0" applyFont="1" applyFill="1" applyBorder="1" applyAlignment="1">
      <alignment horizontal="center"/>
    </xf>
    <xf numFmtId="0" fontId="7" fillId="2" borderId="54" xfId="0" applyFont="1" applyFill="1" applyBorder="1" applyAlignment="1">
      <alignment horizontal="center"/>
    </xf>
    <xf numFmtId="0" fontId="7" fillId="2" borderId="55" xfId="0" applyFont="1" applyFill="1" applyBorder="1" applyAlignment="1">
      <alignment horizontal="center"/>
    </xf>
    <xf numFmtId="0" fontId="11" fillId="0" borderId="0" xfId="0" applyFont="1" applyBorder="1"/>
    <xf numFmtId="3" fontId="8" fillId="0" borderId="35" xfId="0" applyNumberFormat="1" applyFont="1" applyBorder="1"/>
    <xf numFmtId="0" fontId="7" fillId="2" borderId="21" xfId="0" applyFont="1" applyFill="1" applyBorder="1"/>
    <xf numFmtId="0" fontId="7" fillId="2" borderId="22" xfId="0" applyFont="1" applyFill="1" applyBorder="1"/>
    <xf numFmtId="3" fontId="7" fillId="2" borderId="23" xfId="0" applyNumberFormat="1" applyFont="1" applyFill="1" applyBorder="1"/>
    <xf numFmtId="3" fontId="7" fillId="2" borderId="53" xfId="0" applyNumberFormat="1" applyFont="1" applyFill="1" applyBorder="1"/>
    <xf numFmtId="3" fontId="7" fillId="2" borderId="54" xfId="0" applyNumberFormat="1" applyFont="1" applyFill="1" applyBorder="1"/>
    <xf numFmtId="3" fontId="7" fillId="2" borderId="55" xfId="0" applyNumberFormat="1" applyFont="1" applyFill="1" applyBorder="1"/>
    <xf numFmtId="0" fontId="7" fillId="0" borderId="0" xfId="0" applyFont="1"/>
    <xf numFmtId="3" fontId="2" fillId="0" borderId="0" xfId="0" applyNumberFormat="1" applyFont="1" applyAlignment="1">
      <alignment horizontal="centerContinuous"/>
    </xf>
    <xf numFmtId="0" fontId="0" fillId="2" borderId="33" xfId="0" applyFill="1" applyBorder="1"/>
    <xf numFmtId="0" fontId="3" fillId="2" borderId="58" xfId="0" applyFont="1" applyFill="1" applyBorder="1" applyAlignment="1">
      <alignment horizontal="right"/>
    </xf>
    <xf numFmtId="0" fontId="3" fillId="2" borderId="4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4" fontId="5" fillId="2" borderId="4" xfId="0" applyNumberFormat="1" applyFont="1" applyFill="1" applyBorder="1" applyAlignment="1">
      <alignment horizontal="right"/>
    </xf>
    <xf numFmtId="4" fontId="5" fillId="2" borderId="33" xfId="0" applyNumberFormat="1" applyFont="1" applyFill="1" applyBorder="1" applyAlignment="1">
      <alignment horizontal="right"/>
    </xf>
    <xf numFmtId="0" fontId="8" fillId="0" borderId="27" xfId="0" applyFont="1" applyBorder="1"/>
    <xf numFmtId="0" fontId="8" fillId="0" borderId="25" xfId="0" applyFont="1" applyBorder="1"/>
    <xf numFmtId="0" fontId="8" fillId="0" borderId="17" xfId="0" applyFont="1" applyBorder="1"/>
    <xf numFmtId="3" fontId="8" fillId="0" borderId="26" xfId="0" applyNumberFormat="1" applyFont="1" applyBorder="1" applyAlignment="1">
      <alignment horizontal="right"/>
    </xf>
    <xf numFmtId="165" fontId="8" fillId="0" borderId="10" xfId="0" applyNumberFormat="1" applyFont="1" applyBorder="1" applyAlignment="1">
      <alignment horizontal="right"/>
    </xf>
    <xf numFmtId="3" fontId="8" fillId="0" borderId="36" xfId="0" applyNumberFormat="1" applyFont="1" applyBorder="1" applyAlignment="1">
      <alignment horizontal="right"/>
    </xf>
    <xf numFmtId="4" fontId="8" fillId="0" borderId="25" xfId="0" applyNumberFormat="1" applyFont="1" applyBorder="1" applyAlignment="1">
      <alignment horizontal="right"/>
    </xf>
    <xf numFmtId="3" fontId="8" fillId="0" borderId="17" xfId="0" applyNumberFormat="1" applyFont="1" applyBorder="1" applyAlignment="1">
      <alignment horizontal="right"/>
    </xf>
    <xf numFmtId="0" fontId="0" fillId="2" borderId="28" xfId="0" applyFill="1" applyBorder="1"/>
    <xf numFmtId="0" fontId="7" fillId="2" borderId="31" xfId="0" applyFont="1" applyFill="1" applyBorder="1"/>
    <xf numFmtId="0" fontId="0" fillId="2" borderId="31" xfId="0" applyFill="1" applyBorder="1"/>
    <xf numFmtId="4" fontId="0" fillId="2" borderId="42" xfId="0" applyNumberFormat="1" applyFill="1" applyBorder="1"/>
    <xf numFmtId="4" fontId="0" fillId="2" borderId="28" xfId="0" applyNumberFormat="1" applyFill="1" applyBorder="1"/>
    <xf numFmtId="4" fontId="0" fillId="2" borderId="31" xfId="0" applyNumberFormat="1" applyFill="1" applyBorder="1"/>
    <xf numFmtId="3" fontId="7" fillId="2" borderId="31" xfId="0" applyNumberFormat="1" applyFont="1" applyFill="1" applyBorder="1" applyAlignment="1">
      <alignment horizontal="right"/>
    </xf>
    <xf numFmtId="3" fontId="7" fillId="2" borderId="42" xfId="0" applyNumberFormat="1" applyFont="1" applyFill="1" applyBorder="1" applyAlignment="1">
      <alignment horizontal="right"/>
    </xf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12" fillId="0" borderId="0" xfId="1" applyFont="1" applyAlignment="1">
      <alignment horizontal="center"/>
    </xf>
    <xf numFmtId="0" fontId="10" fillId="0" borderId="0" xfId="1"/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/>
    </xf>
    <xf numFmtId="0" fontId="14" fillId="0" borderId="0" xfId="1" applyFont="1" applyAlignment="1">
      <alignment horizontal="right"/>
    </xf>
    <xf numFmtId="0" fontId="11" fillId="0" borderId="46" xfId="1" applyFont="1" applyBorder="1" applyAlignment="1">
      <alignment horizontal="right"/>
    </xf>
    <xf numFmtId="0" fontId="10" fillId="0" borderId="45" xfId="1" applyBorder="1" applyAlignment="1">
      <alignment horizontal="left"/>
    </xf>
    <xf numFmtId="0" fontId="10" fillId="0" borderId="47" xfId="1" applyBorder="1"/>
    <xf numFmtId="49" fontId="10" fillId="0" borderId="48" xfId="1" applyNumberFormat="1" applyFont="1" applyBorder="1" applyAlignment="1">
      <alignment horizontal="center"/>
    </xf>
    <xf numFmtId="0" fontId="10" fillId="0" borderId="51" xfId="1" applyBorder="1" applyAlignment="1">
      <alignment horizontal="center" shrinkToFit="1"/>
    </xf>
    <xf numFmtId="0" fontId="10" fillId="0" borderId="50" xfId="1" applyBorder="1" applyAlignment="1">
      <alignment horizontal="center" shrinkToFit="1"/>
    </xf>
    <xf numFmtId="0" fontId="10" fillId="0" borderId="52" xfId="1" applyBorder="1" applyAlignment="1">
      <alignment horizontal="center" shrinkToFit="1"/>
    </xf>
    <xf numFmtId="0" fontId="11" fillId="0" borderId="0" xfId="1" applyFont="1"/>
    <xf numFmtId="0" fontId="10" fillId="0" borderId="0" xfId="1" applyFont="1"/>
    <xf numFmtId="0" fontId="10" fillId="0" borderId="0" xfId="1" applyAlignment="1">
      <alignment horizontal="right"/>
    </xf>
    <xf numFmtId="0" fontId="10" fillId="0" borderId="0" xfId="1" applyAlignment="1"/>
    <xf numFmtId="49" fontId="15" fillId="2" borderId="10" xfId="1" applyNumberFormat="1" applyFont="1" applyFill="1" applyBorder="1"/>
    <xf numFmtId="0" fontId="15" fillId="2" borderId="8" xfId="1" applyFont="1" applyFill="1" applyBorder="1" applyAlignment="1">
      <alignment horizontal="center"/>
    </xf>
    <xf numFmtId="0" fontId="15" fillId="2" borderId="8" xfId="1" applyNumberFormat="1" applyFont="1" applyFill="1" applyBorder="1" applyAlignment="1">
      <alignment horizontal="center"/>
    </xf>
    <xf numFmtId="0" fontId="15" fillId="2" borderId="10" xfId="1" applyFont="1" applyFill="1" applyBorder="1" applyAlignment="1">
      <alignment horizontal="center"/>
    </xf>
    <xf numFmtId="0" fontId="7" fillId="0" borderId="56" xfId="1" applyFont="1" applyBorder="1" applyAlignment="1">
      <alignment horizontal="center"/>
    </xf>
    <xf numFmtId="49" fontId="7" fillId="0" borderId="56" xfId="1" applyNumberFormat="1" applyFont="1" applyBorder="1" applyAlignment="1">
      <alignment horizontal="left"/>
    </xf>
    <xf numFmtId="0" fontId="7" fillId="0" borderId="56" xfId="1" applyFont="1" applyBorder="1"/>
    <xf numFmtId="0" fontId="10" fillId="0" borderId="56" xfId="1" applyBorder="1" applyAlignment="1">
      <alignment horizontal="center"/>
    </xf>
    <xf numFmtId="0" fontId="10" fillId="0" borderId="56" xfId="1" applyNumberFormat="1" applyBorder="1" applyAlignment="1">
      <alignment horizontal="right"/>
    </xf>
    <xf numFmtId="0" fontId="10" fillId="0" borderId="56" xfId="1" applyNumberFormat="1" applyBorder="1"/>
    <xf numFmtId="0" fontId="10" fillId="0" borderId="0" xfId="1" applyNumberFormat="1"/>
    <xf numFmtId="0" fontId="16" fillId="0" borderId="0" xfId="1" applyFont="1"/>
    <xf numFmtId="0" fontId="8" fillId="0" borderId="56" xfId="1" applyFont="1" applyBorder="1" applyAlignment="1">
      <alignment horizontal="center" vertical="top"/>
    </xf>
    <xf numFmtId="49" fontId="9" fillId="0" borderId="56" xfId="1" applyNumberFormat="1" applyFont="1" applyBorder="1" applyAlignment="1">
      <alignment horizontal="left" vertical="top"/>
    </xf>
    <xf numFmtId="0" fontId="9" fillId="0" borderId="56" xfId="1" applyFont="1" applyBorder="1" applyAlignment="1">
      <alignment wrapText="1"/>
    </xf>
    <xf numFmtId="49" fontId="17" fillId="0" borderId="56" xfId="1" applyNumberFormat="1" applyFont="1" applyBorder="1" applyAlignment="1">
      <alignment horizontal="center" shrinkToFit="1"/>
    </xf>
    <xf numFmtId="4" fontId="17" fillId="0" borderId="56" xfId="1" applyNumberFormat="1" applyFont="1" applyBorder="1" applyAlignment="1">
      <alignment horizontal="right"/>
    </xf>
    <xf numFmtId="4" fontId="17" fillId="0" borderId="56" xfId="1" applyNumberFormat="1" applyFont="1" applyBorder="1"/>
    <xf numFmtId="0" fontId="10" fillId="2" borderId="5" xfId="1" applyFill="1" applyBorder="1" applyAlignment="1">
      <alignment horizontal="center"/>
    </xf>
    <xf numFmtId="49" fontId="18" fillId="2" borderId="5" xfId="1" applyNumberFormat="1" applyFont="1" applyFill="1" applyBorder="1" applyAlignment="1">
      <alignment horizontal="left"/>
    </xf>
    <xf numFmtId="0" fontId="18" fillId="2" borderId="5" xfId="1" applyFont="1" applyFill="1" applyBorder="1"/>
    <xf numFmtId="4" fontId="10" fillId="2" borderId="5" xfId="1" applyNumberFormat="1" applyFill="1" applyBorder="1" applyAlignment="1">
      <alignment horizontal="right"/>
    </xf>
    <xf numFmtId="4" fontId="7" fillId="2" borderId="5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19" fillId="0" borderId="0" xfId="1" applyFont="1" applyAlignment="1"/>
    <xf numFmtId="0" fontId="20" fillId="0" borderId="0" xfId="1" applyFont="1" applyBorder="1"/>
    <xf numFmtId="3" fontId="20" fillId="0" borderId="0" xfId="1" applyNumberFormat="1" applyFont="1" applyBorder="1" applyAlignment="1">
      <alignment horizontal="right"/>
    </xf>
    <xf numFmtId="4" fontId="20" fillId="0" borderId="0" xfId="1" applyNumberFormat="1" applyFont="1" applyBorder="1"/>
    <xf numFmtId="0" fontId="19" fillId="0" borderId="0" xfId="1" applyFont="1" applyBorder="1" applyAlignment="1"/>
    <xf numFmtId="0" fontId="10" fillId="0" borderId="0" xfId="1" applyBorder="1" applyAlignment="1">
      <alignment horizontal="right"/>
    </xf>
    <xf numFmtId="49" fontId="11" fillId="0" borderId="12" xfId="0" applyNumberFormat="1" applyFont="1" applyBorder="1"/>
    <xf numFmtId="3" fontId="8" fillId="0" borderId="13" xfId="0" applyNumberFormat="1" applyFont="1" applyBorder="1"/>
    <xf numFmtId="3" fontId="8" fillId="0" borderId="56" xfId="0" applyNumberFormat="1" applyFont="1" applyBorder="1"/>
    <xf numFmtId="3" fontId="8" fillId="0" borderId="57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/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75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>
        <f>Rekapitulace!H1</f>
        <v>0</v>
      </c>
      <c r="D2" s="5" t="str">
        <f>Rekapitulace!G2</f>
        <v>ZDRAVOTECHNIKA-3.NP  UČEBNOVÝ PAVILON</v>
      </c>
      <c r="E2" s="4"/>
      <c r="F2" s="6" t="s">
        <v>1</v>
      </c>
      <c r="G2" s="7"/>
    </row>
    <row r="3" spans="1:57" ht="3" hidden="1" customHeight="1">
      <c r="A3" s="8"/>
      <c r="B3" s="9"/>
      <c r="C3" s="10"/>
      <c r="D3" s="10"/>
      <c r="E3" s="9"/>
      <c r="F3" s="11"/>
      <c r="G3" s="12"/>
    </row>
    <row r="4" spans="1:57" ht="12" customHeight="1">
      <c r="A4" s="13" t="s">
        <v>2</v>
      </c>
      <c r="B4" s="9"/>
      <c r="C4" s="10" t="s">
        <v>3</v>
      </c>
      <c r="D4" s="10"/>
      <c r="E4" s="9"/>
      <c r="F4" s="11" t="s">
        <v>4</v>
      </c>
      <c r="G4" s="14"/>
    </row>
    <row r="5" spans="1:57" ht="12.95" customHeight="1">
      <c r="A5" s="15" t="s">
        <v>79</v>
      </c>
      <c r="B5" s="16"/>
      <c r="C5" s="17" t="s">
        <v>80</v>
      </c>
      <c r="D5" s="18"/>
      <c r="E5" s="19"/>
      <c r="F5" s="11" t="s">
        <v>6</v>
      </c>
      <c r="G5" s="12"/>
    </row>
    <row r="6" spans="1:57" ht="12.95" customHeight="1">
      <c r="A6" s="13" t="s">
        <v>7</v>
      </c>
      <c r="B6" s="9"/>
      <c r="C6" s="10" t="s">
        <v>8</v>
      </c>
      <c r="D6" s="10"/>
      <c r="E6" s="9"/>
      <c r="F6" s="20" t="s">
        <v>9</v>
      </c>
      <c r="G6" s="21"/>
      <c r="O6" s="22"/>
    </row>
    <row r="7" spans="1:57" ht="12.95" customHeight="1">
      <c r="A7" s="23" t="s">
        <v>77</v>
      </c>
      <c r="B7" s="24"/>
      <c r="C7" s="25" t="s">
        <v>78</v>
      </c>
      <c r="D7" s="26"/>
      <c r="E7" s="26"/>
      <c r="F7" s="27" t="s">
        <v>10</v>
      </c>
      <c r="G7" s="21">
        <f>IF(PocetMJ=0,,ROUND((F30+F32)/PocetMJ,1))</f>
        <v>0</v>
      </c>
    </row>
    <row r="8" spans="1:57">
      <c r="A8" s="28" t="s">
        <v>11</v>
      </c>
      <c r="B8" s="11"/>
      <c r="C8" s="29"/>
      <c r="D8" s="29"/>
      <c r="E8" s="30"/>
      <c r="F8" s="31" t="s">
        <v>12</v>
      </c>
      <c r="G8" s="32"/>
      <c r="H8" s="33"/>
      <c r="I8" s="34"/>
    </row>
    <row r="9" spans="1:57">
      <c r="A9" s="28" t="s">
        <v>13</v>
      </c>
      <c r="B9" s="11"/>
      <c r="C9" s="29">
        <f>Projektant</f>
        <v>0</v>
      </c>
      <c r="D9" s="29"/>
      <c r="E9" s="30"/>
      <c r="F9" s="11"/>
      <c r="G9" s="35"/>
      <c r="H9" s="36"/>
    </row>
    <row r="10" spans="1:57">
      <c r="A10" s="28" t="s">
        <v>14</v>
      </c>
      <c r="B10" s="11"/>
      <c r="C10" s="29"/>
      <c r="D10" s="29"/>
      <c r="E10" s="29"/>
      <c r="F10" s="37"/>
      <c r="G10" s="38"/>
      <c r="H10" s="39"/>
    </row>
    <row r="11" spans="1:57" ht="13.5" customHeight="1">
      <c r="A11" s="28" t="s">
        <v>15</v>
      </c>
      <c r="B11" s="11"/>
      <c r="C11" s="29"/>
      <c r="D11" s="29"/>
      <c r="E11" s="29"/>
      <c r="F11" s="40" t="s">
        <v>16</v>
      </c>
      <c r="G11" s="41"/>
      <c r="H11" s="36"/>
      <c r="BA11" s="42"/>
      <c r="BB11" s="42"/>
      <c r="BC11" s="42"/>
      <c r="BD11" s="42"/>
      <c r="BE11" s="42"/>
    </row>
    <row r="12" spans="1:57" ht="12.75" customHeight="1">
      <c r="A12" s="43" t="s">
        <v>17</v>
      </c>
      <c r="B12" s="9"/>
      <c r="C12" s="44"/>
      <c r="D12" s="44"/>
      <c r="E12" s="44"/>
      <c r="F12" s="45" t="s">
        <v>18</v>
      </c>
      <c r="G12" s="46"/>
      <c r="H12" s="36"/>
    </row>
    <row r="13" spans="1:57" ht="28.5" customHeight="1" thickBot="1">
      <c r="A13" s="47" t="s">
        <v>19</v>
      </c>
      <c r="B13" s="48"/>
      <c r="C13" s="48"/>
      <c r="D13" s="48"/>
      <c r="E13" s="49"/>
      <c r="F13" s="49"/>
      <c r="G13" s="50"/>
      <c r="H13" s="36"/>
    </row>
    <row r="14" spans="1:57" ht="17.25" customHeight="1" thickBot="1">
      <c r="A14" s="51" t="s">
        <v>20</v>
      </c>
      <c r="B14" s="52"/>
      <c r="C14" s="53"/>
      <c r="D14" s="54" t="s">
        <v>21</v>
      </c>
      <c r="E14" s="55"/>
      <c r="F14" s="55"/>
      <c r="G14" s="53"/>
    </row>
    <row r="15" spans="1:57" ht="15.95" customHeight="1">
      <c r="A15" s="56"/>
      <c r="B15" s="57" t="s">
        <v>22</v>
      </c>
      <c r="C15" s="58">
        <f>HSV</f>
        <v>0</v>
      </c>
      <c r="D15" s="59" t="str">
        <f>Rekapitulace!A18</f>
        <v>Ztížené výrobní podmínky</v>
      </c>
      <c r="E15" s="60"/>
      <c r="F15" s="61"/>
      <c r="G15" s="58">
        <f>Rekapitulace!I18</f>
        <v>0</v>
      </c>
    </row>
    <row r="16" spans="1:57" ht="15.95" customHeight="1">
      <c r="A16" s="56" t="s">
        <v>23</v>
      </c>
      <c r="B16" s="57" t="s">
        <v>24</v>
      </c>
      <c r="C16" s="58">
        <f>PSV</f>
        <v>0</v>
      </c>
      <c r="D16" s="62" t="str">
        <f>Rekapitulace!A19</f>
        <v>Oborová přirážka</v>
      </c>
      <c r="E16" s="63"/>
      <c r="F16" s="64"/>
      <c r="G16" s="58">
        <f>Rekapitulace!I19</f>
        <v>0</v>
      </c>
    </row>
    <row r="17" spans="1:7" ht="15.95" customHeight="1">
      <c r="A17" s="56" t="s">
        <v>25</v>
      </c>
      <c r="B17" s="57" t="s">
        <v>26</v>
      </c>
      <c r="C17" s="58">
        <f>Mont</f>
        <v>0</v>
      </c>
      <c r="D17" s="62" t="str">
        <f>Rekapitulace!A20</f>
        <v>Přesun stavebních kapacit</v>
      </c>
      <c r="E17" s="63"/>
      <c r="F17" s="64"/>
      <c r="G17" s="58">
        <f>Rekapitulace!I20</f>
        <v>0</v>
      </c>
    </row>
    <row r="18" spans="1:7" ht="15.95" customHeight="1">
      <c r="A18" s="65" t="s">
        <v>27</v>
      </c>
      <c r="B18" s="66" t="s">
        <v>28</v>
      </c>
      <c r="C18" s="58">
        <f>Dodavka</f>
        <v>0</v>
      </c>
      <c r="D18" s="62" t="str">
        <f>Rekapitulace!A21</f>
        <v>Mimostaveništní doprava</v>
      </c>
      <c r="E18" s="63"/>
      <c r="F18" s="64"/>
      <c r="G18" s="58">
        <f>Rekapitulace!I21</f>
        <v>0</v>
      </c>
    </row>
    <row r="19" spans="1:7" ht="15.95" customHeight="1">
      <c r="A19" s="67" t="s">
        <v>29</v>
      </c>
      <c r="B19" s="57"/>
      <c r="C19" s="58">
        <f>SUM(C15:C18)</f>
        <v>0</v>
      </c>
      <c r="D19" s="68" t="str">
        <f>Rekapitulace!A22</f>
        <v>Zařízení staveniště</v>
      </c>
      <c r="E19" s="63"/>
      <c r="F19" s="64"/>
      <c r="G19" s="58">
        <f>Rekapitulace!I22</f>
        <v>0</v>
      </c>
    </row>
    <row r="20" spans="1:7" ht="15.95" customHeight="1">
      <c r="A20" s="67"/>
      <c r="B20" s="57"/>
      <c r="C20" s="58"/>
      <c r="D20" s="62" t="str">
        <f>Rekapitulace!A23</f>
        <v>Provoz investora</v>
      </c>
      <c r="E20" s="63"/>
      <c r="F20" s="64"/>
      <c r="G20" s="58">
        <f>Rekapitulace!I23</f>
        <v>0</v>
      </c>
    </row>
    <row r="21" spans="1:7" ht="15.95" customHeight="1">
      <c r="A21" s="67" t="s">
        <v>30</v>
      </c>
      <c r="B21" s="57"/>
      <c r="C21" s="58">
        <f>HZS</f>
        <v>0</v>
      </c>
      <c r="D21" s="62" t="str">
        <f>Rekapitulace!A24</f>
        <v>Kompletační činnost (IČD)</v>
      </c>
      <c r="E21" s="63"/>
      <c r="F21" s="64"/>
      <c r="G21" s="58">
        <f>Rekapitulace!I24</f>
        <v>0</v>
      </c>
    </row>
    <row r="22" spans="1:7" ht="15.95" customHeight="1">
      <c r="A22" s="69" t="s">
        <v>31</v>
      </c>
      <c r="B22" s="36"/>
      <c r="C22" s="58">
        <f>C19+C21</f>
        <v>0</v>
      </c>
      <c r="D22" s="62" t="s">
        <v>32</v>
      </c>
      <c r="E22" s="63"/>
      <c r="F22" s="64"/>
      <c r="G22" s="58">
        <f>G23-SUM(G15:G21)</f>
        <v>0</v>
      </c>
    </row>
    <row r="23" spans="1:7" ht="15.95" customHeight="1" thickBot="1">
      <c r="A23" s="70" t="s">
        <v>33</v>
      </c>
      <c r="B23" s="71"/>
      <c r="C23" s="72">
        <f>C22+G23</f>
        <v>0</v>
      </c>
      <c r="D23" s="73" t="s">
        <v>34</v>
      </c>
      <c r="E23" s="74"/>
      <c r="F23" s="75"/>
      <c r="G23" s="58">
        <f>VRN</f>
        <v>0</v>
      </c>
    </row>
    <row r="24" spans="1:7">
      <c r="A24" s="76" t="s">
        <v>35</v>
      </c>
      <c r="B24" s="77"/>
      <c r="C24" s="78"/>
      <c r="D24" s="77" t="s">
        <v>36</v>
      </c>
      <c r="E24" s="77"/>
      <c r="F24" s="79" t="s">
        <v>37</v>
      </c>
      <c r="G24" s="80"/>
    </row>
    <row r="25" spans="1:7">
      <c r="A25" s="69" t="s">
        <v>38</v>
      </c>
      <c r="B25" s="36"/>
      <c r="C25" s="81"/>
      <c r="D25" s="36" t="s">
        <v>38</v>
      </c>
      <c r="F25" s="82" t="s">
        <v>38</v>
      </c>
      <c r="G25" s="83"/>
    </row>
    <row r="26" spans="1:7" ht="37.5" customHeight="1">
      <c r="A26" s="69" t="s">
        <v>39</v>
      </c>
      <c r="B26" s="84"/>
      <c r="C26" s="81"/>
      <c r="D26" s="36" t="s">
        <v>39</v>
      </c>
      <c r="F26" s="82" t="s">
        <v>39</v>
      </c>
      <c r="G26" s="83"/>
    </row>
    <row r="27" spans="1:7">
      <c r="A27" s="69"/>
      <c r="B27" s="85"/>
      <c r="C27" s="81"/>
      <c r="D27" s="36"/>
      <c r="F27" s="82"/>
      <c r="G27" s="83"/>
    </row>
    <row r="28" spans="1:7">
      <c r="A28" s="69" t="s">
        <v>40</v>
      </c>
      <c r="B28" s="36"/>
      <c r="C28" s="81"/>
      <c r="D28" s="82" t="s">
        <v>41</v>
      </c>
      <c r="E28" s="81"/>
      <c r="F28" s="86" t="s">
        <v>41</v>
      </c>
      <c r="G28" s="83"/>
    </row>
    <row r="29" spans="1:7" ht="69" customHeight="1">
      <c r="A29" s="69"/>
      <c r="B29" s="36"/>
      <c r="C29" s="87"/>
      <c r="D29" s="88"/>
      <c r="E29" s="87"/>
      <c r="F29" s="36"/>
      <c r="G29" s="83"/>
    </row>
    <row r="30" spans="1:7">
      <c r="A30" s="89" t="s">
        <v>42</v>
      </c>
      <c r="B30" s="90"/>
      <c r="C30" s="91">
        <v>21</v>
      </c>
      <c r="D30" s="90" t="s">
        <v>43</v>
      </c>
      <c r="E30" s="92"/>
      <c r="F30" s="93">
        <f>ROUND(C23-F32,0)</f>
        <v>0</v>
      </c>
      <c r="G30" s="94"/>
    </row>
    <row r="31" spans="1:7">
      <c r="A31" s="89" t="s">
        <v>44</v>
      </c>
      <c r="B31" s="90"/>
      <c r="C31" s="91">
        <f>SazbaDPH1</f>
        <v>21</v>
      </c>
      <c r="D31" s="90" t="s">
        <v>45</v>
      </c>
      <c r="E31" s="92"/>
      <c r="F31" s="93">
        <f>ROUND(PRODUCT(F30,C31/100),1)</f>
        <v>0</v>
      </c>
      <c r="G31" s="94"/>
    </row>
    <row r="32" spans="1:7">
      <c r="A32" s="89" t="s">
        <v>42</v>
      </c>
      <c r="B32" s="90"/>
      <c r="C32" s="91">
        <v>0</v>
      </c>
      <c r="D32" s="90" t="s">
        <v>45</v>
      </c>
      <c r="E32" s="92"/>
      <c r="F32" s="93">
        <v>0</v>
      </c>
      <c r="G32" s="94"/>
    </row>
    <row r="33" spans="1:8">
      <c r="A33" s="89" t="s">
        <v>44</v>
      </c>
      <c r="B33" s="95"/>
      <c r="C33" s="96">
        <f>SazbaDPH2</f>
        <v>0</v>
      </c>
      <c r="D33" s="90" t="s">
        <v>45</v>
      </c>
      <c r="E33" s="64"/>
      <c r="F33" s="93">
        <f>ROUND(PRODUCT(F32,C33/100),1)</f>
        <v>0</v>
      </c>
      <c r="G33" s="94"/>
    </row>
    <row r="34" spans="1:8" s="102" customFormat="1" ht="19.5" customHeight="1" thickBot="1">
      <c r="A34" s="97" t="s">
        <v>46</v>
      </c>
      <c r="B34" s="98"/>
      <c r="C34" s="98"/>
      <c r="D34" s="98"/>
      <c r="E34" s="99"/>
      <c r="F34" s="100">
        <f>CEILING(SUM(F30:F33),1)</f>
        <v>0</v>
      </c>
      <c r="G34" s="101"/>
    </row>
    <row r="36" spans="1:8">
      <c r="A36" s="103" t="s">
        <v>47</v>
      </c>
      <c r="B36" s="103"/>
      <c r="C36" s="103"/>
      <c r="D36" s="103"/>
      <c r="E36" s="103"/>
      <c r="F36" s="103"/>
      <c r="G36" s="103"/>
      <c r="H36" t="s">
        <v>5</v>
      </c>
    </row>
    <row r="37" spans="1:8" ht="14.25" customHeight="1">
      <c r="A37" s="103"/>
      <c r="B37" s="104"/>
      <c r="C37" s="104"/>
      <c r="D37" s="104"/>
      <c r="E37" s="104"/>
      <c r="F37" s="104"/>
      <c r="G37" s="104"/>
      <c r="H37" t="s">
        <v>5</v>
      </c>
    </row>
    <row r="38" spans="1:8" ht="12.75" customHeight="1">
      <c r="A38" s="105"/>
      <c r="B38" s="104"/>
      <c r="C38" s="104"/>
      <c r="D38" s="104"/>
      <c r="E38" s="104"/>
      <c r="F38" s="104"/>
      <c r="G38" s="104"/>
      <c r="H38" t="s">
        <v>5</v>
      </c>
    </row>
    <row r="39" spans="1:8">
      <c r="A39" s="105"/>
      <c r="B39" s="104"/>
      <c r="C39" s="104"/>
      <c r="D39" s="104"/>
      <c r="E39" s="104"/>
      <c r="F39" s="104"/>
      <c r="G39" s="104"/>
      <c r="H39" t="s">
        <v>5</v>
      </c>
    </row>
    <row r="40" spans="1:8">
      <c r="A40" s="105"/>
      <c r="B40" s="104"/>
      <c r="C40" s="104"/>
      <c r="D40" s="104"/>
      <c r="E40" s="104"/>
      <c r="F40" s="104"/>
      <c r="G40" s="104"/>
      <c r="H40" t="s">
        <v>5</v>
      </c>
    </row>
    <row r="41" spans="1:8">
      <c r="A41" s="105"/>
      <c r="B41" s="104"/>
      <c r="C41" s="104"/>
      <c r="D41" s="104"/>
      <c r="E41" s="104"/>
      <c r="F41" s="104"/>
      <c r="G41" s="104"/>
      <c r="H41" t="s">
        <v>5</v>
      </c>
    </row>
    <row r="42" spans="1:8">
      <c r="A42" s="105"/>
      <c r="B42" s="104"/>
      <c r="C42" s="104"/>
      <c r="D42" s="104"/>
      <c r="E42" s="104"/>
      <c r="F42" s="104"/>
      <c r="G42" s="104"/>
      <c r="H42" t="s">
        <v>5</v>
      </c>
    </row>
    <row r="43" spans="1:8">
      <c r="A43" s="105"/>
      <c r="B43" s="104"/>
      <c r="C43" s="104"/>
      <c r="D43" s="104"/>
      <c r="E43" s="104"/>
      <c r="F43" s="104"/>
      <c r="G43" s="104"/>
      <c r="H43" t="s">
        <v>5</v>
      </c>
    </row>
    <row r="44" spans="1:8">
      <c r="A44" s="105"/>
      <c r="B44" s="104"/>
      <c r="C44" s="104"/>
      <c r="D44" s="104"/>
      <c r="E44" s="104"/>
      <c r="F44" s="104"/>
      <c r="G44" s="104"/>
      <c r="H44" t="s">
        <v>5</v>
      </c>
    </row>
    <row r="45" spans="1:8" ht="0.75" customHeight="1">
      <c r="A45" s="105"/>
      <c r="B45" s="104"/>
      <c r="C45" s="104"/>
      <c r="D45" s="104"/>
      <c r="E45" s="104"/>
      <c r="F45" s="104"/>
      <c r="G45" s="104"/>
      <c r="H45" t="s">
        <v>5</v>
      </c>
    </row>
    <row r="46" spans="1:8">
      <c r="B46" s="106"/>
      <c r="C46" s="106"/>
      <c r="D46" s="106"/>
      <c r="E46" s="106"/>
      <c r="F46" s="106"/>
      <c r="G46" s="106"/>
    </row>
    <row r="47" spans="1:8">
      <c r="B47" s="106"/>
      <c r="C47" s="106"/>
      <c r="D47" s="106"/>
      <c r="E47" s="106"/>
      <c r="F47" s="106"/>
      <c r="G47" s="106"/>
    </row>
    <row r="48" spans="1:8">
      <c r="B48" s="106"/>
      <c r="C48" s="106"/>
      <c r="D48" s="106"/>
      <c r="E48" s="106"/>
      <c r="F48" s="106"/>
      <c r="G48" s="106"/>
    </row>
    <row r="49" spans="2:7">
      <c r="B49" s="106"/>
      <c r="C49" s="106"/>
      <c r="D49" s="106"/>
      <c r="E49" s="106"/>
      <c r="F49" s="106"/>
      <c r="G49" s="106"/>
    </row>
    <row r="50" spans="2:7">
      <c r="B50" s="106"/>
      <c r="C50" s="106"/>
      <c r="D50" s="106"/>
      <c r="E50" s="106"/>
      <c r="F50" s="106"/>
      <c r="G50" s="106"/>
    </row>
    <row r="51" spans="2:7">
      <c r="B51" s="106"/>
      <c r="C51" s="106"/>
      <c r="D51" s="106"/>
      <c r="E51" s="106"/>
      <c r="F51" s="106"/>
      <c r="G51" s="106"/>
    </row>
    <row r="52" spans="2:7">
      <c r="B52" s="106"/>
      <c r="C52" s="106"/>
      <c r="D52" s="106"/>
      <c r="E52" s="106"/>
      <c r="F52" s="106"/>
      <c r="G52" s="106"/>
    </row>
    <row r="53" spans="2:7">
      <c r="B53" s="106"/>
      <c r="C53" s="106"/>
      <c r="D53" s="106"/>
      <c r="E53" s="106"/>
      <c r="F53" s="106"/>
      <c r="G53" s="106"/>
    </row>
    <row r="54" spans="2:7">
      <c r="B54" s="106"/>
      <c r="C54" s="106"/>
      <c r="D54" s="106"/>
      <c r="E54" s="106"/>
      <c r="F54" s="106"/>
      <c r="G54" s="106"/>
    </row>
    <row r="55" spans="2:7">
      <c r="B55" s="106"/>
      <c r="C55" s="106"/>
      <c r="D55" s="106"/>
      <c r="E55" s="106"/>
      <c r="F55" s="106"/>
      <c r="G55" s="106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7"/>
  <sheetViews>
    <sheetView workbookViewId="0">
      <selection activeCell="H26" sqref="H26:I26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107" t="s">
        <v>48</v>
      </c>
      <c r="B1" s="108"/>
      <c r="C1" s="109" t="str">
        <f>CONCATENATE(cislostavby," ",nazevstavby)</f>
        <v>171 SOCIÁLNÍ ZAŘÍZENÍ ZŠ U SÝPEK</v>
      </c>
      <c r="D1" s="110"/>
      <c r="E1" s="111"/>
      <c r="F1" s="110"/>
      <c r="G1" s="112" t="s">
        <v>49</v>
      </c>
      <c r="H1" s="113"/>
      <c r="I1" s="114"/>
    </row>
    <row r="2" spans="1:57" ht="13.5" thickBot="1">
      <c r="A2" s="115" t="s">
        <v>50</v>
      </c>
      <c r="B2" s="116"/>
      <c r="C2" s="117" t="str">
        <f>CONCATENATE(cisloobjektu," ",nazevobjektu)</f>
        <v>01.2 ZDRAVOTECHNIKA</v>
      </c>
      <c r="D2" s="118"/>
      <c r="E2" s="119"/>
      <c r="F2" s="118"/>
      <c r="G2" s="120" t="s">
        <v>81</v>
      </c>
      <c r="H2" s="121"/>
      <c r="I2" s="122"/>
    </row>
    <row r="3" spans="1:57" ht="13.5" thickTop="1">
      <c r="F3" s="36"/>
    </row>
    <row r="4" spans="1:57" ht="19.5" customHeight="1">
      <c r="A4" s="123" t="s">
        <v>51</v>
      </c>
      <c r="B4" s="124"/>
      <c r="C4" s="124"/>
      <c r="D4" s="124"/>
      <c r="E4" s="125"/>
      <c r="F4" s="124"/>
      <c r="G4" s="124"/>
      <c r="H4" s="124"/>
      <c r="I4" s="124"/>
    </row>
    <row r="5" spans="1:57" ht="13.5" thickBot="1"/>
    <row r="6" spans="1:57" s="36" customFormat="1" ht="13.5" thickBot="1">
      <c r="A6" s="126"/>
      <c r="B6" s="127" t="s">
        <v>52</v>
      </c>
      <c r="C6" s="127"/>
      <c r="D6" s="128"/>
      <c r="E6" s="129" t="s">
        <v>53</v>
      </c>
      <c r="F6" s="130" t="s">
        <v>54</v>
      </c>
      <c r="G6" s="130" t="s">
        <v>55</v>
      </c>
      <c r="H6" s="130" t="s">
        <v>56</v>
      </c>
      <c r="I6" s="131" t="s">
        <v>30</v>
      </c>
    </row>
    <row r="7" spans="1:57" s="36" customFormat="1">
      <c r="A7" s="214" t="str">
        <f>Položky!B7</f>
        <v>97</v>
      </c>
      <c r="B7" s="132" t="str">
        <f>Položky!C7</f>
        <v>Prorážení otvorů</v>
      </c>
      <c r="D7" s="133"/>
      <c r="E7" s="215">
        <f>Položky!BA12</f>
        <v>0</v>
      </c>
      <c r="F7" s="216">
        <f>Položky!BB12</f>
        <v>0</v>
      </c>
      <c r="G7" s="216">
        <f>Položky!BC12</f>
        <v>0</v>
      </c>
      <c r="H7" s="216">
        <f>Položky!BD12</f>
        <v>0</v>
      </c>
      <c r="I7" s="217">
        <f>Položky!BE12</f>
        <v>0</v>
      </c>
    </row>
    <row r="8" spans="1:57" s="36" customFormat="1">
      <c r="A8" s="214" t="str">
        <f>Položky!B13</f>
        <v>713</v>
      </c>
      <c r="B8" s="132" t="str">
        <f>Položky!C13</f>
        <v>Izolace tepelné</v>
      </c>
      <c r="D8" s="133"/>
      <c r="E8" s="215">
        <f>Položky!BA20</f>
        <v>0</v>
      </c>
      <c r="F8" s="216">
        <f>Položky!BB20</f>
        <v>0</v>
      </c>
      <c r="G8" s="216">
        <f>Položky!BC20</f>
        <v>0</v>
      </c>
      <c r="H8" s="216">
        <f>Položky!BD20</f>
        <v>0</v>
      </c>
      <c r="I8" s="217">
        <f>Položky!BE20</f>
        <v>0</v>
      </c>
    </row>
    <row r="9" spans="1:57" s="36" customFormat="1">
      <c r="A9" s="214" t="str">
        <f>Položky!B21</f>
        <v>721</v>
      </c>
      <c r="B9" s="132" t="str">
        <f>Položky!C21</f>
        <v>Vnitřní kanalizace</v>
      </c>
      <c r="D9" s="133"/>
      <c r="E9" s="215">
        <f>Položky!BA36</f>
        <v>0</v>
      </c>
      <c r="F9" s="216">
        <f>Položky!BB36</f>
        <v>0</v>
      </c>
      <c r="G9" s="216">
        <f>Položky!BC36</f>
        <v>0</v>
      </c>
      <c r="H9" s="216">
        <f>Položky!BD36</f>
        <v>0</v>
      </c>
      <c r="I9" s="217">
        <f>Položky!BE36</f>
        <v>0</v>
      </c>
    </row>
    <row r="10" spans="1:57" s="36" customFormat="1">
      <c r="A10" s="214" t="str">
        <f>Položky!B37</f>
        <v>722</v>
      </c>
      <c r="B10" s="132" t="str">
        <f>Položky!C37</f>
        <v>Vnitřní vodovod</v>
      </c>
      <c r="D10" s="133"/>
      <c r="E10" s="215">
        <f>Položky!BA53</f>
        <v>0</v>
      </c>
      <c r="F10" s="216">
        <f>Položky!BB53</f>
        <v>0</v>
      </c>
      <c r="G10" s="216">
        <f>Položky!BC53</f>
        <v>0</v>
      </c>
      <c r="H10" s="216">
        <f>Položky!BD53</f>
        <v>0</v>
      </c>
      <c r="I10" s="217">
        <f>Položky!BE53</f>
        <v>0</v>
      </c>
    </row>
    <row r="11" spans="1:57" s="36" customFormat="1">
      <c r="A11" s="214" t="str">
        <f>Položky!B54</f>
        <v>725</v>
      </c>
      <c r="B11" s="132" t="str">
        <f>Položky!C54</f>
        <v>Zařizovací předměty</v>
      </c>
      <c r="D11" s="133"/>
      <c r="E11" s="215">
        <f>Položky!BA74</f>
        <v>0</v>
      </c>
      <c r="F11" s="216">
        <f>Položky!BB74</f>
        <v>0</v>
      </c>
      <c r="G11" s="216">
        <f>Položky!BC74</f>
        <v>0</v>
      </c>
      <c r="H11" s="216">
        <f>Položky!BD74</f>
        <v>0</v>
      </c>
      <c r="I11" s="217">
        <f>Položky!BE74</f>
        <v>0</v>
      </c>
    </row>
    <row r="12" spans="1:57" s="36" customFormat="1" ht="13.5" thickBot="1">
      <c r="A12" s="214" t="str">
        <f>Položky!B75</f>
        <v>729</v>
      </c>
      <c r="B12" s="132" t="str">
        <f>Položky!C75</f>
        <v>demontáže</v>
      </c>
      <c r="D12" s="133"/>
      <c r="E12" s="215">
        <f>Položky!BA85</f>
        <v>0</v>
      </c>
      <c r="F12" s="216">
        <f>Položky!BB85</f>
        <v>0</v>
      </c>
      <c r="G12" s="216">
        <f>Položky!BC85</f>
        <v>0</v>
      </c>
      <c r="H12" s="216">
        <f>Položky!BD85</f>
        <v>0</v>
      </c>
      <c r="I12" s="217">
        <f>Položky!BE85</f>
        <v>0</v>
      </c>
    </row>
    <row r="13" spans="1:57" s="140" customFormat="1" ht="13.5" thickBot="1">
      <c r="A13" s="134"/>
      <c r="B13" s="135" t="s">
        <v>57</v>
      </c>
      <c r="C13" s="135"/>
      <c r="D13" s="136"/>
      <c r="E13" s="137">
        <f>SUM(E7:E12)</f>
        <v>0</v>
      </c>
      <c r="F13" s="138">
        <f>SUM(F7:F12)</f>
        <v>0</v>
      </c>
      <c r="G13" s="138">
        <f>SUM(G7:G12)</f>
        <v>0</v>
      </c>
      <c r="H13" s="138">
        <f>SUM(H7:H12)</f>
        <v>0</v>
      </c>
      <c r="I13" s="139">
        <f>SUM(I7:I12)</f>
        <v>0</v>
      </c>
    </row>
    <row r="14" spans="1:57">
      <c r="A14" s="36"/>
      <c r="B14" s="36"/>
      <c r="C14" s="36"/>
      <c r="D14" s="36"/>
      <c r="E14" s="36"/>
      <c r="F14" s="36"/>
      <c r="G14" s="36"/>
      <c r="H14" s="36"/>
      <c r="I14" s="36"/>
    </row>
    <row r="15" spans="1:57" ht="19.5" customHeight="1">
      <c r="A15" s="124" t="s">
        <v>58</v>
      </c>
      <c r="B15" s="124"/>
      <c r="C15" s="124"/>
      <c r="D15" s="124"/>
      <c r="E15" s="124"/>
      <c r="F15" s="124"/>
      <c r="G15" s="141"/>
      <c r="H15" s="124"/>
      <c r="I15" s="124"/>
      <c r="BA15" s="42"/>
      <c r="BB15" s="42"/>
      <c r="BC15" s="42"/>
      <c r="BD15" s="42"/>
      <c r="BE15" s="42"/>
    </row>
    <row r="16" spans="1:57" ht="13.5" thickBot="1"/>
    <row r="17" spans="1:53">
      <c r="A17" s="76" t="s">
        <v>59</v>
      </c>
      <c r="B17" s="77"/>
      <c r="C17" s="77"/>
      <c r="D17" s="142"/>
      <c r="E17" s="143" t="s">
        <v>60</v>
      </c>
      <c r="F17" s="144" t="s">
        <v>61</v>
      </c>
      <c r="G17" s="145" t="s">
        <v>62</v>
      </c>
      <c r="H17" s="146"/>
      <c r="I17" s="147" t="s">
        <v>60</v>
      </c>
    </row>
    <row r="18" spans="1:53">
      <c r="A18" s="148" t="s">
        <v>214</v>
      </c>
      <c r="B18" s="149"/>
      <c r="C18" s="149"/>
      <c r="D18" s="150"/>
      <c r="E18" s="151"/>
      <c r="F18" s="152"/>
      <c r="G18" s="153">
        <f>CHOOSE(BA18+1,HSV+PSV,HSV+PSV+Mont,HSV+PSV+Dodavka+Mont,HSV,PSV,Mont,Dodavka,Mont+Dodavka,0)</f>
        <v>0</v>
      </c>
      <c r="H18" s="154"/>
      <c r="I18" s="155">
        <f>E18+F18*G18/100</f>
        <v>0</v>
      </c>
      <c r="BA18">
        <v>0</v>
      </c>
    </row>
    <row r="19" spans="1:53">
      <c r="A19" s="148" t="s">
        <v>215</v>
      </c>
      <c r="B19" s="149"/>
      <c r="C19" s="149"/>
      <c r="D19" s="150"/>
      <c r="E19" s="151"/>
      <c r="F19" s="152"/>
      <c r="G19" s="153">
        <f>CHOOSE(BA19+1,HSV+PSV,HSV+PSV+Mont,HSV+PSV+Dodavka+Mont,HSV,PSV,Mont,Dodavka,Mont+Dodavka,0)</f>
        <v>0</v>
      </c>
      <c r="H19" s="154"/>
      <c r="I19" s="155">
        <f>E19+F19*G19/100</f>
        <v>0</v>
      </c>
      <c r="BA19">
        <v>0</v>
      </c>
    </row>
    <row r="20" spans="1:53">
      <c r="A20" s="148" t="s">
        <v>216</v>
      </c>
      <c r="B20" s="149"/>
      <c r="C20" s="149"/>
      <c r="D20" s="150"/>
      <c r="E20" s="151"/>
      <c r="F20" s="152"/>
      <c r="G20" s="153">
        <f>CHOOSE(BA20+1,HSV+PSV,HSV+PSV+Mont,HSV+PSV+Dodavka+Mont,HSV,PSV,Mont,Dodavka,Mont+Dodavka,0)</f>
        <v>0</v>
      </c>
      <c r="H20" s="154"/>
      <c r="I20" s="155">
        <f>E20+F20*G20/100</f>
        <v>0</v>
      </c>
      <c r="BA20">
        <v>0</v>
      </c>
    </row>
    <row r="21" spans="1:53">
      <c r="A21" s="148" t="s">
        <v>217</v>
      </c>
      <c r="B21" s="149"/>
      <c r="C21" s="149"/>
      <c r="D21" s="150"/>
      <c r="E21" s="151"/>
      <c r="F21" s="152"/>
      <c r="G21" s="153">
        <f>CHOOSE(BA21+1,HSV+PSV,HSV+PSV+Mont,HSV+PSV+Dodavka+Mont,HSV,PSV,Mont,Dodavka,Mont+Dodavka,0)</f>
        <v>0</v>
      </c>
      <c r="H21" s="154"/>
      <c r="I21" s="155">
        <f>E21+F21*G21/100</f>
        <v>0</v>
      </c>
      <c r="BA21">
        <v>0</v>
      </c>
    </row>
    <row r="22" spans="1:53">
      <c r="A22" s="148" t="s">
        <v>218</v>
      </c>
      <c r="B22" s="149"/>
      <c r="C22" s="149"/>
      <c r="D22" s="150"/>
      <c r="E22" s="151"/>
      <c r="F22" s="152"/>
      <c r="G22" s="153">
        <f>CHOOSE(BA22+1,HSV+PSV,HSV+PSV+Mont,HSV+PSV+Dodavka+Mont,HSV,PSV,Mont,Dodavka,Mont+Dodavka,0)</f>
        <v>0</v>
      </c>
      <c r="H22" s="154"/>
      <c r="I22" s="155">
        <f>E22+F22*G22/100</f>
        <v>0</v>
      </c>
      <c r="BA22">
        <v>1</v>
      </c>
    </row>
    <row r="23" spans="1:53">
      <c r="A23" s="148" t="s">
        <v>219</v>
      </c>
      <c r="B23" s="149"/>
      <c r="C23" s="149"/>
      <c r="D23" s="150"/>
      <c r="E23" s="151"/>
      <c r="F23" s="152"/>
      <c r="G23" s="153">
        <f>CHOOSE(BA23+1,HSV+PSV,HSV+PSV+Mont,HSV+PSV+Dodavka+Mont,HSV,PSV,Mont,Dodavka,Mont+Dodavka,0)</f>
        <v>0</v>
      </c>
      <c r="H23" s="154"/>
      <c r="I23" s="155">
        <f>E23+F23*G23/100</f>
        <v>0</v>
      </c>
      <c r="BA23">
        <v>1</v>
      </c>
    </row>
    <row r="24" spans="1:53">
      <c r="A24" s="148" t="s">
        <v>220</v>
      </c>
      <c r="B24" s="149"/>
      <c r="C24" s="149"/>
      <c r="D24" s="150"/>
      <c r="E24" s="151"/>
      <c r="F24" s="152"/>
      <c r="G24" s="153">
        <f>CHOOSE(BA24+1,HSV+PSV,HSV+PSV+Mont,HSV+PSV+Dodavka+Mont,HSV,PSV,Mont,Dodavka,Mont+Dodavka,0)</f>
        <v>0</v>
      </c>
      <c r="H24" s="154"/>
      <c r="I24" s="155">
        <f>E24+F24*G24/100</f>
        <v>0</v>
      </c>
      <c r="BA24">
        <v>2</v>
      </c>
    </row>
    <row r="25" spans="1:53">
      <c r="A25" s="148" t="s">
        <v>221</v>
      </c>
      <c r="B25" s="149"/>
      <c r="C25" s="149"/>
      <c r="D25" s="150"/>
      <c r="E25" s="151"/>
      <c r="F25" s="152"/>
      <c r="G25" s="153">
        <f>CHOOSE(BA25+1,HSV+PSV,HSV+PSV+Mont,HSV+PSV+Dodavka+Mont,HSV,PSV,Mont,Dodavka,Mont+Dodavka,0)</f>
        <v>0</v>
      </c>
      <c r="H25" s="154"/>
      <c r="I25" s="155">
        <f>E25+F25*G25/100</f>
        <v>0</v>
      </c>
      <c r="BA25">
        <v>2</v>
      </c>
    </row>
    <row r="26" spans="1:53" ht="13.5" thickBot="1">
      <c r="A26" s="156"/>
      <c r="B26" s="157" t="s">
        <v>63</v>
      </c>
      <c r="C26" s="158"/>
      <c r="D26" s="159"/>
      <c r="E26" s="160"/>
      <c r="F26" s="161"/>
      <c r="G26" s="161"/>
      <c r="H26" s="162">
        <f>SUM(I18:I25)</f>
        <v>0</v>
      </c>
      <c r="I26" s="163"/>
    </row>
    <row r="28" spans="1:53">
      <c r="B28" s="140"/>
      <c r="F28" s="164"/>
      <c r="G28" s="165"/>
      <c r="H28" s="165"/>
      <c r="I28" s="166"/>
    </row>
    <row r="29" spans="1:53">
      <c r="F29" s="164"/>
      <c r="G29" s="165"/>
      <c r="H29" s="165"/>
      <c r="I29" s="166"/>
    </row>
    <row r="30" spans="1:53">
      <c r="F30" s="164"/>
      <c r="G30" s="165"/>
      <c r="H30" s="165"/>
      <c r="I30" s="166"/>
    </row>
    <row r="31" spans="1:53">
      <c r="F31" s="164"/>
      <c r="G31" s="165"/>
      <c r="H31" s="165"/>
      <c r="I31" s="166"/>
    </row>
    <row r="32" spans="1:53">
      <c r="F32" s="164"/>
      <c r="G32" s="165"/>
      <c r="H32" s="165"/>
      <c r="I32" s="166"/>
    </row>
    <row r="33" spans="6:9">
      <c r="F33" s="164"/>
      <c r="G33" s="165"/>
      <c r="H33" s="165"/>
      <c r="I33" s="166"/>
    </row>
    <row r="34" spans="6:9">
      <c r="F34" s="164"/>
      <c r="G34" s="165"/>
      <c r="H34" s="165"/>
      <c r="I34" s="166"/>
    </row>
    <row r="35" spans="6:9">
      <c r="F35" s="164"/>
      <c r="G35" s="165"/>
      <c r="H35" s="165"/>
      <c r="I35" s="166"/>
    </row>
    <row r="36" spans="6:9">
      <c r="F36" s="164"/>
      <c r="G36" s="165"/>
      <c r="H36" s="165"/>
      <c r="I36" s="166"/>
    </row>
    <row r="37" spans="6:9">
      <c r="F37" s="164"/>
      <c r="G37" s="165"/>
      <c r="H37" s="165"/>
      <c r="I37" s="166"/>
    </row>
    <row r="38" spans="6:9">
      <c r="F38" s="164"/>
      <c r="G38" s="165"/>
      <c r="H38" s="165"/>
      <c r="I38" s="166"/>
    </row>
    <row r="39" spans="6:9">
      <c r="F39" s="164"/>
      <c r="G39" s="165"/>
      <c r="H39" s="165"/>
      <c r="I39" s="166"/>
    </row>
    <row r="40" spans="6:9">
      <c r="F40" s="164"/>
      <c r="G40" s="165"/>
      <c r="H40" s="165"/>
      <c r="I40" s="166"/>
    </row>
    <row r="41" spans="6:9">
      <c r="F41" s="164"/>
      <c r="G41" s="165"/>
      <c r="H41" s="165"/>
      <c r="I41" s="166"/>
    </row>
    <row r="42" spans="6:9">
      <c r="F42" s="164"/>
      <c r="G42" s="165"/>
      <c r="H42" s="165"/>
      <c r="I42" s="166"/>
    </row>
    <row r="43" spans="6:9">
      <c r="F43" s="164"/>
      <c r="G43" s="165"/>
      <c r="H43" s="165"/>
      <c r="I43" s="166"/>
    </row>
    <row r="44" spans="6:9">
      <c r="F44" s="164"/>
      <c r="G44" s="165"/>
      <c r="H44" s="165"/>
      <c r="I44" s="166"/>
    </row>
    <row r="45" spans="6:9">
      <c r="F45" s="164"/>
      <c r="G45" s="165"/>
      <c r="H45" s="165"/>
      <c r="I45" s="166"/>
    </row>
    <row r="46" spans="6:9">
      <c r="F46" s="164"/>
      <c r="G46" s="165"/>
      <c r="H46" s="165"/>
      <c r="I46" s="166"/>
    </row>
    <row r="47" spans="6:9">
      <c r="F47" s="164"/>
      <c r="G47" s="165"/>
      <c r="H47" s="165"/>
      <c r="I47" s="166"/>
    </row>
    <row r="48" spans="6:9">
      <c r="F48" s="164"/>
      <c r="G48" s="165"/>
      <c r="H48" s="165"/>
      <c r="I48" s="166"/>
    </row>
    <row r="49" spans="6:9">
      <c r="F49" s="164"/>
      <c r="G49" s="165"/>
      <c r="H49" s="165"/>
      <c r="I49" s="166"/>
    </row>
    <row r="50" spans="6:9">
      <c r="F50" s="164"/>
      <c r="G50" s="165"/>
      <c r="H50" s="165"/>
      <c r="I50" s="166"/>
    </row>
    <row r="51" spans="6:9">
      <c r="F51" s="164"/>
      <c r="G51" s="165"/>
      <c r="H51" s="165"/>
      <c r="I51" s="166"/>
    </row>
    <row r="52" spans="6:9">
      <c r="F52" s="164"/>
      <c r="G52" s="165"/>
      <c r="H52" s="165"/>
      <c r="I52" s="166"/>
    </row>
    <row r="53" spans="6:9">
      <c r="F53" s="164"/>
      <c r="G53" s="165"/>
      <c r="H53" s="165"/>
      <c r="I53" s="166"/>
    </row>
    <row r="54" spans="6:9">
      <c r="F54" s="164"/>
      <c r="G54" s="165"/>
      <c r="H54" s="165"/>
      <c r="I54" s="166"/>
    </row>
    <row r="55" spans="6:9">
      <c r="F55" s="164"/>
      <c r="G55" s="165"/>
      <c r="H55" s="165"/>
      <c r="I55" s="166"/>
    </row>
    <row r="56" spans="6:9">
      <c r="F56" s="164"/>
      <c r="G56" s="165"/>
      <c r="H56" s="165"/>
      <c r="I56" s="166"/>
    </row>
    <row r="57" spans="6:9">
      <c r="F57" s="164"/>
      <c r="G57" s="165"/>
      <c r="H57" s="165"/>
      <c r="I57" s="166"/>
    </row>
    <row r="58" spans="6:9">
      <c r="F58" s="164"/>
      <c r="G58" s="165"/>
      <c r="H58" s="165"/>
      <c r="I58" s="166"/>
    </row>
    <row r="59" spans="6:9">
      <c r="F59" s="164"/>
      <c r="G59" s="165"/>
      <c r="H59" s="165"/>
      <c r="I59" s="166"/>
    </row>
    <row r="60" spans="6:9">
      <c r="F60" s="164"/>
      <c r="G60" s="165"/>
      <c r="H60" s="165"/>
      <c r="I60" s="166"/>
    </row>
    <row r="61" spans="6:9">
      <c r="F61" s="164"/>
      <c r="G61" s="165"/>
      <c r="H61" s="165"/>
      <c r="I61" s="166"/>
    </row>
    <row r="62" spans="6:9">
      <c r="F62" s="164"/>
      <c r="G62" s="165"/>
      <c r="H62" s="165"/>
      <c r="I62" s="166"/>
    </row>
    <row r="63" spans="6:9">
      <c r="F63" s="164"/>
      <c r="G63" s="165"/>
      <c r="H63" s="165"/>
      <c r="I63" s="166"/>
    </row>
    <row r="64" spans="6:9">
      <c r="F64" s="164"/>
      <c r="G64" s="165"/>
      <c r="H64" s="165"/>
      <c r="I64" s="166"/>
    </row>
    <row r="65" spans="6:9">
      <c r="F65" s="164"/>
      <c r="G65" s="165"/>
      <c r="H65" s="165"/>
      <c r="I65" s="166"/>
    </row>
    <row r="66" spans="6:9">
      <c r="F66" s="164"/>
      <c r="G66" s="165"/>
      <c r="H66" s="165"/>
      <c r="I66" s="166"/>
    </row>
    <row r="67" spans="6:9">
      <c r="F67" s="164"/>
      <c r="G67" s="165"/>
      <c r="H67" s="165"/>
      <c r="I67" s="166"/>
    </row>
    <row r="68" spans="6:9">
      <c r="F68" s="164"/>
      <c r="G68" s="165"/>
      <c r="H68" s="165"/>
      <c r="I68" s="166"/>
    </row>
    <row r="69" spans="6:9">
      <c r="F69" s="164"/>
      <c r="G69" s="165"/>
      <c r="H69" s="165"/>
      <c r="I69" s="166"/>
    </row>
    <row r="70" spans="6:9">
      <c r="F70" s="164"/>
      <c r="G70" s="165"/>
      <c r="H70" s="165"/>
      <c r="I70" s="166"/>
    </row>
    <row r="71" spans="6:9">
      <c r="F71" s="164"/>
      <c r="G71" s="165"/>
      <c r="H71" s="165"/>
      <c r="I71" s="166"/>
    </row>
    <row r="72" spans="6:9">
      <c r="F72" s="164"/>
      <c r="G72" s="165"/>
      <c r="H72" s="165"/>
      <c r="I72" s="166"/>
    </row>
    <row r="73" spans="6:9">
      <c r="F73" s="164"/>
      <c r="G73" s="165"/>
      <c r="H73" s="165"/>
      <c r="I73" s="166"/>
    </row>
    <row r="74" spans="6:9">
      <c r="F74" s="164"/>
      <c r="G74" s="165"/>
      <c r="H74" s="165"/>
      <c r="I74" s="166"/>
    </row>
    <row r="75" spans="6:9">
      <c r="F75" s="164"/>
      <c r="G75" s="165"/>
      <c r="H75" s="165"/>
      <c r="I75" s="166"/>
    </row>
    <row r="76" spans="6:9">
      <c r="F76" s="164"/>
      <c r="G76" s="165"/>
      <c r="H76" s="165"/>
      <c r="I76" s="166"/>
    </row>
    <row r="77" spans="6:9">
      <c r="F77" s="164"/>
      <c r="G77" s="165"/>
      <c r="H77" s="165"/>
      <c r="I77" s="166"/>
    </row>
  </sheetData>
  <mergeCells count="4">
    <mergeCell ref="A1:B1"/>
    <mergeCell ref="A2:B2"/>
    <mergeCell ref="G2:I2"/>
    <mergeCell ref="H26:I26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158"/>
  <sheetViews>
    <sheetView showGridLines="0" showZeros="0" workbookViewId="0">
      <selection activeCell="A85" sqref="A85:IV87"/>
    </sheetView>
  </sheetViews>
  <sheetFormatPr defaultRowHeight="12.75"/>
  <cols>
    <col min="1" max="1" width="4.42578125" style="168" customWidth="1"/>
    <col min="2" max="2" width="11.5703125" style="168" customWidth="1"/>
    <col min="3" max="3" width="40.42578125" style="168" customWidth="1"/>
    <col min="4" max="4" width="5.5703125" style="168" customWidth="1"/>
    <col min="5" max="5" width="8.5703125" style="181" customWidth="1"/>
    <col min="6" max="6" width="9.85546875" style="168" customWidth="1"/>
    <col min="7" max="7" width="13.85546875" style="168" customWidth="1"/>
    <col min="8" max="11" width="9.140625" style="168"/>
    <col min="12" max="12" width="75.42578125" style="168" customWidth="1"/>
    <col min="13" max="13" width="45.28515625" style="168" customWidth="1"/>
    <col min="14" max="16384" width="9.140625" style="168"/>
  </cols>
  <sheetData>
    <row r="1" spans="1:104" ht="15.75">
      <c r="A1" s="167" t="s">
        <v>76</v>
      </c>
      <c r="B1" s="167"/>
      <c r="C1" s="167"/>
      <c r="D1" s="167"/>
      <c r="E1" s="167"/>
      <c r="F1" s="167"/>
      <c r="G1" s="167"/>
    </row>
    <row r="2" spans="1:104" ht="14.25" customHeight="1" thickBot="1">
      <c r="B2" s="169"/>
      <c r="C2" s="170"/>
      <c r="D2" s="170"/>
      <c r="E2" s="171"/>
      <c r="F2" s="170"/>
      <c r="G2" s="170"/>
    </row>
    <row r="3" spans="1:104" ht="13.5" thickTop="1">
      <c r="A3" s="107" t="s">
        <v>48</v>
      </c>
      <c r="B3" s="108"/>
      <c r="C3" s="109" t="str">
        <f>CONCATENATE(cislostavby," ",nazevstavby)</f>
        <v>171 SOCIÁLNÍ ZAŘÍZENÍ ZŠ U SÝPEK</v>
      </c>
      <c r="D3" s="110"/>
      <c r="E3" s="172" t="s">
        <v>64</v>
      </c>
      <c r="F3" s="173">
        <f>Rekapitulace!H1</f>
        <v>0</v>
      </c>
      <c r="G3" s="174"/>
    </row>
    <row r="4" spans="1:104" ht="13.5" thickBot="1">
      <c r="A4" s="175" t="s">
        <v>50</v>
      </c>
      <c r="B4" s="116"/>
      <c r="C4" s="117" t="str">
        <f>CONCATENATE(cisloobjektu," ",nazevobjektu)</f>
        <v>01.2 ZDRAVOTECHNIKA</v>
      </c>
      <c r="D4" s="118"/>
      <c r="E4" s="176" t="str">
        <f>Rekapitulace!G2</f>
        <v>ZDRAVOTECHNIKA-3.NP  UČEBNOVÝ PAVILON</v>
      </c>
      <c r="F4" s="177"/>
      <c r="G4" s="178"/>
    </row>
    <row r="5" spans="1:104" ht="13.5" thickTop="1">
      <c r="A5" s="179"/>
      <c r="B5" s="180"/>
      <c r="C5" s="180"/>
      <c r="G5" s="182"/>
    </row>
    <row r="6" spans="1:104">
      <c r="A6" s="183" t="s">
        <v>65</v>
      </c>
      <c r="B6" s="184" t="s">
        <v>66</v>
      </c>
      <c r="C6" s="184" t="s">
        <v>67</v>
      </c>
      <c r="D6" s="184" t="s">
        <v>68</v>
      </c>
      <c r="E6" s="185" t="s">
        <v>69</v>
      </c>
      <c r="F6" s="184" t="s">
        <v>70</v>
      </c>
      <c r="G6" s="186" t="s">
        <v>71</v>
      </c>
    </row>
    <row r="7" spans="1:104">
      <c r="A7" s="187" t="s">
        <v>72</v>
      </c>
      <c r="B7" s="188" t="s">
        <v>82</v>
      </c>
      <c r="C7" s="189" t="s">
        <v>83</v>
      </c>
      <c r="D7" s="190"/>
      <c r="E7" s="191"/>
      <c r="F7" s="191"/>
      <c r="G7" s="192"/>
      <c r="H7" s="193"/>
      <c r="I7" s="193"/>
      <c r="O7" s="194">
        <v>1</v>
      </c>
    </row>
    <row r="8" spans="1:104">
      <c r="A8" s="195">
        <v>1</v>
      </c>
      <c r="B8" s="196" t="s">
        <v>84</v>
      </c>
      <c r="C8" s="197" t="s">
        <v>85</v>
      </c>
      <c r="D8" s="198" t="s">
        <v>86</v>
      </c>
      <c r="E8" s="199">
        <v>5</v>
      </c>
      <c r="F8" s="199">
        <v>0</v>
      </c>
      <c r="G8" s="200">
        <f>E8*F8</f>
        <v>0</v>
      </c>
      <c r="O8" s="194">
        <v>2</v>
      </c>
      <c r="AA8" s="168">
        <v>1</v>
      </c>
      <c r="AB8" s="168">
        <v>1</v>
      </c>
      <c r="AC8" s="168">
        <v>1</v>
      </c>
      <c r="AZ8" s="168">
        <v>1</v>
      </c>
      <c r="BA8" s="168">
        <f>IF(AZ8=1,G8,0)</f>
        <v>0</v>
      </c>
      <c r="BB8" s="168">
        <f>IF(AZ8=2,G8,0)</f>
        <v>0</v>
      </c>
      <c r="BC8" s="168">
        <f>IF(AZ8=3,G8,0)</f>
        <v>0</v>
      </c>
      <c r="BD8" s="168">
        <f>IF(AZ8=4,G8,0)</f>
        <v>0</v>
      </c>
      <c r="BE8" s="168">
        <f>IF(AZ8=5,G8,0)</f>
        <v>0</v>
      </c>
      <c r="CZ8" s="168">
        <v>0</v>
      </c>
    </row>
    <row r="9" spans="1:104">
      <c r="A9" s="195">
        <v>2</v>
      </c>
      <c r="B9" s="196" t="s">
        <v>87</v>
      </c>
      <c r="C9" s="197" t="s">
        <v>88</v>
      </c>
      <c r="D9" s="198" t="s">
        <v>89</v>
      </c>
      <c r="E9" s="199">
        <v>13</v>
      </c>
      <c r="F9" s="199">
        <v>0</v>
      </c>
      <c r="G9" s="200">
        <f>E9*F9</f>
        <v>0</v>
      </c>
      <c r="O9" s="194">
        <v>2</v>
      </c>
      <c r="AA9" s="168">
        <v>1</v>
      </c>
      <c r="AB9" s="168">
        <v>1</v>
      </c>
      <c r="AC9" s="168">
        <v>1</v>
      </c>
      <c r="AZ9" s="168">
        <v>1</v>
      </c>
      <c r="BA9" s="168">
        <f>IF(AZ9=1,G9,0)</f>
        <v>0</v>
      </c>
      <c r="BB9" s="168">
        <f>IF(AZ9=2,G9,0)</f>
        <v>0</v>
      </c>
      <c r="BC9" s="168">
        <f>IF(AZ9=3,G9,0)</f>
        <v>0</v>
      </c>
      <c r="BD9" s="168">
        <f>IF(AZ9=4,G9,0)</f>
        <v>0</v>
      </c>
      <c r="BE9" s="168">
        <f>IF(AZ9=5,G9,0)</f>
        <v>0</v>
      </c>
      <c r="CZ9" s="168">
        <v>4.8999999999999998E-4</v>
      </c>
    </row>
    <row r="10" spans="1:104">
      <c r="A10" s="195">
        <v>3</v>
      </c>
      <c r="B10" s="196" t="s">
        <v>90</v>
      </c>
      <c r="C10" s="197" t="s">
        <v>91</v>
      </c>
      <c r="D10" s="198" t="s">
        <v>89</v>
      </c>
      <c r="E10" s="199">
        <v>7.5</v>
      </c>
      <c r="F10" s="199">
        <v>0</v>
      </c>
      <c r="G10" s="200">
        <f>E10*F10</f>
        <v>0</v>
      </c>
      <c r="O10" s="194">
        <v>2</v>
      </c>
      <c r="AA10" s="168">
        <v>1</v>
      </c>
      <c r="AB10" s="168">
        <v>1</v>
      </c>
      <c r="AC10" s="168">
        <v>1</v>
      </c>
      <c r="AZ10" s="168">
        <v>1</v>
      </c>
      <c r="BA10" s="168">
        <f>IF(AZ10=1,G10,0)</f>
        <v>0</v>
      </c>
      <c r="BB10" s="168">
        <f>IF(AZ10=2,G10,0)</f>
        <v>0</v>
      </c>
      <c r="BC10" s="168">
        <f>IF(AZ10=3,G10,0)</f>
        <v>0</v>
      </c>
      <c r="BD10" s="168">
        <f>IF(AZ10=4,G10,0)</f>
        <v>0</v>
      </c>
      <c r="BE10" s="168">
        <f>IF(AZ10=5,G10,0)</f>
        <v>0</v>
      </c>
      <c r="CZ10" s="168">
        <v>4.8999999999999998E-4</v>
      </c>
    </row>
    <row r="11" spans="1:104">
      <c r="A11" s="195">
        <v>4</v>
      </c>
      <c r="B11" s="196" t="s">
        <v>92</v>
      </c>
      <c r="C11" s="197" t="s">
        <v>93</v>
      </c>
      <c r="D11" s="198" t="s">
        <v>89</v>
      </c>
      <c r="E11" s="199">
        <v>6</v>
      </c>
      <c r="F11" s="199">
        <v>0</v>
      </c>
      <c r="G11" s="200">
        <f>E11*F11</f>
        <v>0</v>
      </c>
      <c r="O11" s="194">
        <v>2</v>
      </c>
      <c r="AA11" s="168">
        <v>1</v>
      </c>
      <c r="AB11" s="168">
        <v>1</v>
      </c>
      <c r="AC11" s="168">
        <v>1</v>
      </c>
      <c r="AZ11" s="168">
        <v>1</v>
      </c>
      <c r="BA11" s="168">
        <f>IF(AZ11=1,G11,0)</f>
        <v>0</v>
      </c>
      <c r="BB11" s="168">
        <f>IF(AZ11=2,G11,0)</f>
        <v>0</v>
      </c>
      <c r="BC11" s="168">
        <f>IF(AZ11=3,G11,0)</f>
        <v>0</v>
      </c>
      <c r="BD11" s="168">
        <f>IF(AZ11=4,G11,0)</f>
        <v>0</v>
      </c>
      <c r="BE11" s="168">
        <f>IF(AZ11=5,G11,0)</f>
        <v>0</v>
      </c>
      <c r="CZ11" s="168">
        <v>4.8999999999999998E-4</v>
      </c>
    </row>
    <row r="12" spans="1:104">
      <c r="A12" s="201"/>
      <c r="B12" s="202" t="s">
        <v>74</v>
      </c>
      <c r="C12" s="203" t="str">
        <f>CONCATENATE(B7," ",C7)</f>
        <v>97 Prorážení otvorů</v>
      </c>
      <c r="D12" s="201"/>
      <c r="E12" s="204"/>
      <c r="F12" s="204"/>
      <c r="G12" s="205">
        <f>SUM(G7:G11)</f>
        <v>0</v>
      </c>
      <c r="O12" s="194">
        <v>4</v>
      </c>
      <c r="BA12" s="206">
        <f>SUM(BA7:BA11)</f>
        <v>0</v>
      </c>
      <c r="BB12" s="206">
        <f>SUM(BB7:BB11)</f>
        <v>0</v>
      </c>
      <c r="BC12" s="206">
        <f>SUM(BC7:BC11)</f>
        <v>0</v>
      </c>
      <c r="BD12" s="206">
        <f>SUM(BD7:BD11)</f>
        <v>0</v>
      </c>
      <c r="BE12" s="206">
        <f>SUM(BE7:BE11)</f>
        <v>0</v>
      </c>
    </row>
    <row r="13" spans="1:104">
      <c r="A13" s="187" t="s">
        <v>72</v>
      </c>
      <c r="B13" s="188" t="s">
        <v>94</v>
      </c>
      <c r="C13" s="189" t="s">
        <v>95</v>
      </c>
      <c r="D13" s="190"/>
      <c r="E13" s="191"/>
      <c r="F13" s="191"/>
      <c r="G13" s="192"/>
      <c r="H13" s="193"/>
      <c r="I13" s="193"/>
      <c r="O13" s="194">
        <v>1</v>
      </c>
    </row>
    <row r="14" spans="1:104">
      <c r="A14" s="195">
        <v>5</v>
      </c>
      <c r="B14" s="196" t="s">
        <v>96</v>
      </c>
      <c r="C14" s="197" t="s">
        <v>97</v>
      </c>
      <c r="D14" s="198" t="s">
        <v>89</v>
      </c>
      <c r="E14" s="199">
        <v>13</v>
      </c>
      <c r="F14" s="199">
        <v>0</v>
      </c>
      <c r="G14" s="200">
        <f>E14*F14</f>
        <v>0</v>
      </c>
      <c r="O14" s="194">
        <v>2</v>
      </c>
      <c r="AA14" s="168">
        <v>12</v>
      </c>
      <c r="AB14" s="168">
        <v>0</v>
      </c>
      <c r="AC14" s="168">
        <v>64</v>
      </c>
      <c r="AZ14" s="168">
        <v>2</v>
      </c>
      <c r="BA14" s="168">
        <f>IF(AZ14=1,G14,0)</f>
        <v>0</v>
      </c>
      <c r="BB14" s="168">
        <f>IF(AZ14=2,G14,0)</f>
        <v>0</v>
      </c>
      <c r="BC14" s="168">
        <f>IF(AZ14=3,G14,0)</f>
        <v>0</v>
      </c>
      <c r="BD14" s="168">
        <f>IF(AZ14=4,G14,0)</f>
        <v>0</v>
      </c>
      <c r="BE14" s="168">
        <f>IF(AZ14=5,G14,0)</f>
        <v>0</v>
      </c>
      <c r="CZ14" s="168">
        <v>0</v>
      </c>
    </row>
    <row r="15" spans="1:104">
      <c r="A15" s="195">
        <v>6</v>
      </c>
      <c r="B15" s="196" t="s">
        <v>98</v>
      </c>
      <c r="C15" s="197" t="s">
        <v>99</v>
      </c>
      <c r="D15" s="198" t="s">
        <v>89</v>
      </c>
      <c r="E15" s="199">
        <v>10</v>
      </c>
      <c r="F15" s="199">
        <v>0</v>
      </c>
      <c r="G15" s="200">
        <f>E15*F15</f>
        <v>0</v>
      </c>
      <c r="O15" s="194">
        <v>2</v>
      </c>
      <c r="AA15" s="168">
        <v>12</v>
      </c>
      <c r="AB15" s="168">
        <v>0</v>
      </c>
      <c r="AC15" s="168">
        <v>65</v>
      </c>
      <c r="AZ15" s="168">
        <v>2</v>
      </c>
      <c r="BA15" s="168">
        <f>IF(AZ15=1,G15,0)</f>
        <v>0</v>
      </c>
      <c r="BB15" s="168">
        <f>IF(AZ15=2,G15,0)</f>
        <v>0</v>
      </c>
      <c r="BC15" s="168">
        <f>IF(AZ15=3,G15,0)</f>
        <v>0</v>
      </c>
      <c r="BD15" s="168">
        <f>IF(AZ15=4,G15,0)</f>
        <v>0</v>
      </c>
      <c r="BE15" s="168">
        <f>IF(AZ15=5,G15,0)</f>
        <v>0</v>
      </c>
      <c r="CZ15" s="168">
        <v>0</v>
      </c>
    </row>
    <row r="16" spans="1:104">
      <c r="A16" s="195">
        <v>7</v>
      </c>
      <c r="B16" s="196" t="s">
        <v>100</v>
      </c>
      <c r="C16" s="197" t="s">
        <v>101</v>
      </c>
      <c r="D16" s="198" t="s">
        <v>89</v>
      </c>
      <c r="E16" s="199">
        <v>14</v>
      </c>
      <c r="F16" s="199">
        <v>0</v>
      </c>
      <c r="G16" s="200">
        <f>E16*F16</f>
        <v>0</v>
      </c>
      <c r="O16" s="194">
        <v>2</v>
      </c>
      <c r="AA16" s="168">
        <v>12</v>
      </c>
      <c r="AB16" s="168">
        <v>0</v>
      </c>
      <c r="AC16" s="168">
        <v>67</v>
      </c>
      <c r="AZ16" s="168">
        <v>2</v>
      </c>
      <c r="BA16" s="168">
        <f>IF(AZ16=1,G16,0)</f>
        <v>0</v>
      </c>
      <c r="BB16" s="168">
        <f>IF(AZ16=2,G16,0)</f>
        <v>0</v>
      </c>
      <c r="BC16" s="168">
        <f>IF(AZ16=3,G16,0)</f>
        <v>0</v>
      </c>
      <c r="BD16" s="168">
        <f>IF(AZ16=4,G16,0)</f>
        <v>0</v>
      </c>
      <c r="BE16" s="168">
        <f>IF(AZ16=5,G16,0)</f>
        <v>0</v>
      </c>
      <c r="CZ16" s="168">
        <v>0</v>
      </c>
    </row>
    <row r="17" spans="1:104">
      <c r="A17" s="195">
        <v>8</v>
      </c>
      <c r="B17" s="196" t="s">
        <v>102</v>
      </c>
      <c r="C17" s="197" t="s">
        <v>103</v>
      </c>
      <c r="D17" s="198" t="s">
        <v>89</v>
      </c>
      <c r="E17" s="199">
        <v>8</v>
      </c>
      <c r="F17" s="199">
        <v>0</v>
      </c>
      <c r="G17" s="200">
        <f>E17*F17</f>
        <v>0</v>
      </c>
      <c r="O17" s="194">
        <v>2</v>
      </c>
      <c r="AA17" s="168">
        <v>12</v>
      </c>
      <c r="AB17" s="168">
        <v>0</v>
      </c>
      <c r="AC17" s="168">
        <v>68</v>
      </c>
      <c r="AZ17" s="168">
        <v>2</v>
      </c>
      <c r="BA17" s="168">
        <f>IF(AZ17=1,G17,0)</f>
        <v>0</v>
      </c>
      <c r="BB17" s="168">
        <f>IF(AZ17=2,G17,0)</f>
        <v>0</v>
      </c>
      <c r="BC17" s="168">
        <f>IF(AZ17=3,G17,0)</f>
        <v>0</v>
      </c>
      <c r="BD17" s="168">
        <f>IF(AZ17=4,G17,0)</f>
        <v>0</v>
      </c>
      <c r="BE17" s="168">
        <f>IF(AZ17=5,G17,0)</f>
        <v>0</v>
      </c>
      <c r="CZ17" s="168">
        <v>0</v>
      </c>
    </row>
    <row r="18" spans="1:104">
      <c r="A18" s="195">
        <v>9</v>
      </c>
      <c r="B18" s="196" t="s">
        <v>104</v>
      </c>
      <c r="C18" s="197" t="s">
        <v>105</v>
      </c>
      <c r="D18" s="198" t="s">
        <v>89</v>
      </c>
      <c r="E18" s="199">
        <v>45</v>
      </c>
      <c r="F18" s="199">
        <v>0</v>
      </c>
      <c r="G18" s="200">
        <f>E18*F18</f>
        <v>0</v>
      </c>
      <c r="O18" s="194">
        <v>2</v>
      </c>
      <c r="AA18" s="168">
        <v>12</v>
      </c>
      <c r="AB18" s="168">
        <v>0</v>
      </c>
      <c r="AC18" s="168">
        <v>69</v>
      </c>
      <c r="AZ18" s="168">
        <v>2</v>
      </c>
      <c r="BA18" s="168">
        <f>IF(AZ18=1,G18,0)</f>
        <v>0</v>
      </c>
      <c r="BB18" s="168">
        <f>IF(AZ18=2,G18,0)</f>
        <v>0</v>
      </c>
      <c r="BC18" s="168">
        <f>IF(AZ18=3,G18,0)</f>
        <v>0</v>
      </c>
      <c r="BD18" s="168">
        <f>IF(AZ18=4,G18,0)</f>
        <v>0</v>
      </c>
      <c r="BE18" s="168">
        <f>IF(AZ18=5,G18,0)</f>
        <v>0</v>
      </c>
      <c r="CZ18" s="168">
        <v>0</v>
      </c>
    </row>
    <row r="19" spans="1:104">
      <c r="A19" s="195">
        <v>10</v>
      </c>
      <c r="B19" s="196" t="s">
        <v>106</v>
      </c>
      <c r="C19" s="197" t="s">
        <v>107</v>
      </c>
      <c r="D19" s="198" t="s">
        <v>61</v>
      </c>
      <c r="E19" s="199"/>
      <c r="F19" s="199">
        <v>0</v>
      </c>
      <c r="G19" s="200">
        <f>E19*F19</f>
        <v>0</v>
      </c>
      <c r="O19" s="194">
        <v>2</v>
      </c>
      <c r="AA19" s="168">
        <v>7</v>
      </c>
      <c r="AB19" s="168">
        <v>1002</v>
      </c>
      <c r="AC19" s="168">
        <v>5</v>
      </c>
      <c r="AZ19" s="168">
        <v>2</v>
      </c>
      <c r="BA19" s="168">
        <f>IF(AZ19=1,G19,0)</f>
        <v>0</v>
      </c>
      <c r="BB19" s="168">
        <f>IF(AZ19=2,G19,0)</f>
        <v>0</v>
      </c>
      <c r="BC19" s="168">
        <f>IF(AZ19=3,G19,0)</f>
        <v>0</v>
      </c>
      <c r="BD19" s="168">
        <f>IF(AZ19=4,G19,0)</f>
        <v>0</v>
      </c>
      <c r="BE19" s="168">
        <f>IF(AZ19=5,G19,0)</f>
        <v>0</v>
      </c>
      <c r="CZ19" s="168">
        <v>0</v>
      </c>
    </row>
    <row r="20" spans="1:104">
      <c r="A20" s="201"/>
      <c r="B20" s="202" t="s">
        <v>74</v>
      </c>
      <c r="C20" s="203" t="str">
        <f>CONCATENATE(B13," ",C13)</f>
        <v>713 Izolace tepelné</v>
      </c>
      <c r="D20" s="201"/>
      <c r="E20" s="204"/>
      <c r="F20" s="204"/>
      <c r="G20" s="205">
        <f>SUM(G13:G19)</f>
        <v>0</v>
      </c>
      <c r="O20" s="194">
        <v>4</v>
      </c>
      <c r="BA20" s="206">
        <f>SUM(BA13:BA19)</f>
        <v>0</v>
      </c>
      <c r="BB20" s="206">
        <f>SUM(BB13:BB19)</f>
        <v>0</v>
      </c>
      <c r="BC20" s="206">
        <f>SUM(BC13:BC19)</f>
        <v>0</v>
      </c>
      <c r="BD20" s="206">
        <f>SUM(BD13:BD19)</f>
        <v>0</v>
      </c>
      <c r="BE20" s="206">
        <f>SUM(BE13:BE19)</f>
        <v>0</v>
      </c>
    </row>
    <row r="21" spans="1:104">
      <c r="A21" s="187" t="s">
        <v>72</v>
      </c>
      <c r="B21" s="188" t="s">
        <v>108</v>
      </c>
      <c r="C21" s="189" t="s">
        <v>109</v>
      </c>
      <c r="D21" s="190"/>
      <c r="E21" s="191"/>
      <c r="F21" s="191"/>
      <c r="G21" s="192"/>
      <c r="H21" s="193"/>
      <c r="I21" s="193"/>
      <c r="O21" s="194">
        <v>1</v>
      </c>
    </row>
    <row r="22" spans="1:104">
      <c r="A22" s="195">
        <v>11</v>
      </c>
      <c r="B22" s="196" t="s">
        <v>110</v>
      </c>
      <c r="C22" s="197" t="s">
        <v>111</v>
      </c>
      <c r="D22" s="198" t="s">
        <v>86</v>
      </c>
      <c r="E22" s="199">
        <v>2</v>
      </c>
      <c r="F22" s="199">
        <v>0</v>
      </c>
      <c r="G22" s="200">
        <f>E22*F22</f>
        <v>0</v>
      </c>
      <c r="O22" s="194">
        <v>2</v>
      </c>
      <c r="AA22" s="168">
        <v>1</v>
      </c>
      <c r="AB22" s="168">
        <v>7</v>
      </c>
      <c r="AC22" s="168">
        <v>7</v>
      </c>
      <c r="AZ22" s="168">
        <v>2</v>
      </c>
      <c r="BA22" s="168">
        <f>IF(AZ22=1,G22,0)</f>
        <v>0</v>
      </c>
      <c r="BB22" s="168">
        <f>IF(AZ22=2,G22,0)</f>
        <v>0</v>
      </c>
      <c r="BC22" s="168">
        <f>IF(AZ22=3,G22,0)</f>
        <v>0</v>
      </c>
      <c r="BD22" s="168">
        <f>IF(AZ22=4,G22,0)</f>
        <v>0</v>
      </c>
      <c r="BE22" s="168">
        <f>IF(AZ22=5,G22,0)</f>
        <v>0</v>
      </c>
      <c r="CZ22" s="168">
        <v>6.8000000000000005E-4</v>
      </c>
    </row>
    <row r="23" spans="1:104">
      <c r="A23" s="195">
        <v>12</v>
      </c>
      <c r="B23" s="196" t="s">
        <v>112</v>
      </c>
      <c r="C23" s="197" t="s">
        <v>113</v>
      </c>
      <c r="D23" s="198" t="s">
        <v>86</v>
      </c>
      <c r="E23" s="199">
        <v>8</v>
      </c>
      <c r="F23" s="199">
        <v>0</v>
      </c>
      <c r="G23" s="200">
        <f>E23*F23</f>
        <v>0</v>
      </c>
      <c r="O23" s="194">
        <v>2</v>
      </c>
      <c r="AA23" s="168">
        <v>1</v>
      </c>
      <c r="AB23" s="168">
        <v>7</v>
      </c>
      <c r="AC23" s="168">
        <v>7</v>
      </c>
      <c r="AZ23" s="168">
        <v>2</v>
      </c>
      <c r="BA23" s="168">
        <f>IF(AZ23=1,G23,0)</f>
        <v>0</v>
      </c>
      <c r="BB23" s="168">
        <f>IF(AZ23=2,G23,0)</f>
        <v>0</v>
      </c>
      <c r="BC23" s="168">
        <f>IF(AZ23=3,G23,0)</f>
        <v>0</v>
      </c>
      <c r="BD23" s="168">
        <f>IF(AZ23=4,G23,0)</f>
        <v>0</v>
      </c>
      <c r="BE23" s="168">
        <f>IF(AZ23=5,G23,0)</f>
        <v>0</v>
      </c>
      <c r="CZ23" s="168">
        <v>1.2199999999999999E-3</v>
      </c>
    </row>
    <row r="24" spans="1:104">
      <c r="A24" s="195">
        <v>13</v>
      </c>
      <c r="B24" s="196" t="s">
        <v>114</v>
      </c>
      <c r="C24" s="197" t="s">
        <v>115</v>
      </c>
      <c r="D24" s="198" t="s">
        <v>86</v>
      </c>
      <c r="E24" s="199">
        <v>6</v>
      </c>
      <c r="F24" s="199">
        <v>0</v>
      </c>
      <c r="G24" s="200">
        <f>E24*F24</f>
        <v>0</v>
      </c>
      <c r="O24" s="194">
        <v>2</v>
      </c>
      <c r="AA24" s="168">
        <v>1</v>
      </c>
      <c r="AB24" s="168">
        <v>7</v>
      </c>
      <c r="AC24" s="168">
        <v>7</v>
      </c>
      <c r="AZ24" s="168">
        <v>2</v>
      </c>
      <c r="BA24" s="168">
        <f>IF(AZ24=1,G24,0)</f>
        <v>0</v>
      </c>
      <c r="BB24" s="168">
        <f>IF(AZ24=2,G24,0)</f>
        <v>0</v>
      </c>
      <c r="BC24" s="168">
        <f>IF(AZ24=3,G24,0)</f>
        <v>0</v>
      </c>
      <c r="BD24" s="168">
        <f>IF(AZ24=4,G24,0)</f>
        <v>0</v>
      </c>
      <c r="BE24" s="168">
        <f>IF(AZ24=5,G24,0)</f>
        <v>0</v>
      </c>
      <c r="CZ24" s="168">
        <v>0</v>
      </c>
    </row>
    <row r="25" spans="1:104">
      <c r="A25" s="195">
        <v>14</v>
      </c>
      <c r="B25" s="196" t="s">
        <v>116</v>
      </c>
      <c r="C25" s="197" t="s">
        <v>117</v>
      </c>
      <c r="D25" s="198" t="s">
        <v>86</v>
      </c>
      <c r="E25" s="199">
        <v>3</v>
      </c>
      <c r="F25" s="199">
        <v>0</v>
      </c>
      <c r="G25" s="200">
        <f>E25*F25</f>
        <v>0</v>
      </c>
      <c r="O25" s="194">
        <v>2</v>
      </c>
      <c r="AA25" s="168">
        <v>1</v>
      </c>
      <c r="AB25" s="168">
        <v>7</v>
      </c>
      <c r="AC25" s="168">
        <v>7</v>
      </c>
      <c r="AZ25" s="168">
        <v>2</v>
      </c>
      <c r="BA25" s="168">
        <f>IF(AZ25=1,G25,0)</f>
        <v>0</v>
      </c>
      <c r="BB25" s="168">
        <f>IF(AZ25=2,G25,0)</f>
        <v>0</v>
      </c>
      <c r="BC25" s="168">
        <f>IF(AZ25=3,G25,0)</f>
        <v>0</v>
      </c>
      <c r="BD25" s="168">
        <f>IF(AZ25=4,G25,0)</f>
        <v>0</v>
      </c>
      <c r="BE25" s="168">
        <f>IF(AZ25=5,G25,0)</f>
        <v>0</v>
      </c>
      <c r="CZ25" s="168">
        <v>0</v>
      </c>
    </row>
    <row r="26" spans="1:104">
      <c r="A26" s="195">
        <v>15</v>
      </c>
      <c r="B26" s="196" t="s">
        <v>118</v>
      </c>
      <c r="C26" s="197" t="s">
        <v>119</v>
      </c>
      <c r="D26" s="198" t="s">
        <v>86</v>
      </c>
      <c r="E26" s="199">
        <v>5</v>
      </c>
      <c r="F26" s="199">
        <v>0</v>
      </c>
      <c r="G26" s="200">
        <f>E26*F26</f>
        <v>0</v>
      </c>
      <c r="O26" s="194">
        <v>2</v>
      </c>
      <c r="AA26" s="168">
        <v>1</v>
      </c>
      <c r="AB26" s="168">
        <v>7</v>
      </c>
      <c r="AC26" s="168">
        <v>7</v>
      </c>
      <c r="AZ26" s="168">
        <v>2</v>
      </c>
      <c r="BA26" s="168">
        <f>IF(AZ26=1,G26,0)</f>
        <v>0</v>
      </c>
      <c r="BB26" s="168">
        <f>IF(AZ26=2,G26,0)</f>
        <v>0</v>
      </c>
      <c r="BC26" s="168">
        <f>IF(AZ26=3,G26,0)</f>
        <v>0</v>
      </c>
      <c r="BD26" s="168">
        <f>IF(AZ26=4,G26,0)</f>
        <v>0</v>
      </c>
      <c r="BE26" s="168">
        <f>IF(AZ26=5,G26,0)</f>
        <v>0</v>
      </c>
      <c r="CZ26" s="168">
        <v>0</v>
      </c>
    </row>
    <row r="27" spans="1:104">
      <c r="A27" s="195">
        <v>16</v>
      </c>
      <c r="B27" s="196" t="s">
        <v>120</v>
      </c>
      <c r="C27" s="197" t="s">
        <v>121</v>
      </c>
      <c r="D27" s="198" t="s">
        <v>89</v>
      </c>
      <c r="E27" s="199">
        <v>28</v>
      </c>
      <c r="F27" s="199">
        <v>0</v>
      </c>
      <c r="G27" s="200">
        <f>E27*F27</f>
        <v>0</v>
      </c>
      <c r="O27" s="194">
        <v>2</v>
      </c>
      <c r="AA27" s="168">
        <v>1</v>
      </c>
      <c r="AB27" s="168">
        <v>7</v>
      </c>
      <c r="AC27" s="168">
        <v>7</v>
      </c>
      <c r="AZ27" s="168">
        <v>2</v>
      </c>
      <c r="BA27" s="168">
        <f>IF(AZ27=1,G27,0)</f>
        <v>0</v>
      </c>
      <c r="BB27" s="168">
        <f>IF(AZ27=2,G27,0)</f>
        <v>0</v>
      </c>
      <c r="BC27" s="168">
        <f>IF(AZ27=3,G27,0)</f>
        <v>0</v>
      </c>
      <c r="BD27" s="168">
        <f>IF(AZ27=4,G27,0)</f>
        <v>0</v>
      </c>
      <c r="BE27" s="168">
        <f>IF(AZ27=5,G27,0)</f>
        <v>0</v>
      </c>
      <c r="CZ27" s="168">
        <v>0</v>
      </c>
    </row>
    <row r="28" spans="1:104">
      <c r="A28" s="195">
        <v>17</v>
      </c>
      <c r="B28" s="196" t="s">
        <v>96</v>
      </c>
      <c r="C28" s="197" t="s">
        <v>122</v>
      </c>
      <c r="D28" s="198" t="s">
        <v>89</v>
      </c>
      <c r="E28" s="199">
        <v>2</v>
      </c>
      <c r="F28" s="199">
        <v>0</v>
      </c>
      <c r="G28" s="200">
        <f>E28*F28</f>
        <v>0</v>
      </c>
      <c r="O28" s="194">
        <v>2</v>
      </c>
      <c r="AA28" s="168">
        <v>12</v>
      </c>
      <c r="AB28" s="168">
        <v>0</v>
      </c>
      <c r="AC28" s="168">
        <v>2</v>
      </c>
      <c r="AZ28" s="168">
        <v>2</v>
      </c>
      <c r="BA28" s="168">
        <f>IF(AZ28=1,G28,0)</f>
        <v>0</v>
      </c>
      <c r="BB28" s="168">
        <f>IF(AZ28=2,G28,0)</f>
        <v>0</v>
      </c>
      <c r="BC28" s="168">
        <f>IF(AZ28=3,G28,0)</f>
        <v>0</v>
      </c>
      <c r="BD28" s="168">
        <f>IF(AZ28=4,G28,0)</f>
        <v>0</v>
      </c>
      <c r="BE28" s="168">
        <f>IF(AZ28=5,G28,0)</f>
        <v>0</v>
      </c>
      <c r="CZ28" s="168">
        <v>0</v>
      </c>
    </row>
    <row r="29" spans="1:104">
      <c r="A29" s="195">
        <v>18</v>
      </c>
      <c r="B29" s="196" t="s">
        <v>98</v>
      </c>
      <c r="C29" s="197" t="s">
        <v>123</v>
      </c>
      <c r="D29" s="198" t="s">
        <v>89</v>
      </c>
      <c r="E29" s="199">
        <v>4.5</v>
      </c>
      <c r="F29" s="199">
        <v>0</v>
      </c>
      <c r="G29" s="200">
        <f>E29*F29</f>
        <v>0</v>
      </c>
      <c r="O29" s="194">
        <v>2</v>
      </c>
      <c r="AA29" s="168">
        <v>12</v>
      </c>
      <c r="AB29" s="168">
        <v>0</v>
      </c>
      <c r="AC29" s="168">
        <v>3</v>
      </c>
      <c r="AZ29" s="168">
        <v>2</v>
      </c>
      <c r="BA29" s="168">
        <f>IF(AZ29=1,G29,0)</f>
        <v>0</v>
      </c>
      <c r="BB29" s="168">
        <f>IF(AZ29=2,G29,0)</f>
        <v>0</v>
      </c>
      <c r="BC29" s="168">
        <f>IF(AZ29=3,G29,0)</f>
        <v>0</v>
      </c>
      <c r="BD29" s="168">
        <f>IF(AZ29=4,G29,0)</f>
        <v>0</v>
      </c>
      <c r="BE29" s="168">
        <f>IF(AZ29=5,G29,0)</f>
        <v>0</v>
      </c>
      <c r="CZ29" s="168">
        <v>0</v>
      </c>
    </row>
    <row r="30" spans="1:104">
      <c r="A30" s="195">
        <v>19</v>
      </c>
      <c r="B30" s="196" t="s">
        <v>100</v>
      </c>
      <c r="C30" s="197" t="s">
        <v>124</v>
      </c>
      <c r="D30" s="198" t="s">
        <v>89</v>
      </c>
      <c r="E30" s="199">
        <v>4.5</v>
      </c>
      <c r="F30" s="199">
        <v>0</v>
      </c>
      <c r="G30" s="200">
        <f>E30*F30</f>
        <v>0</v>
      </c>
      <c r="O30" s="194">
        <v>2</v>
      </c>
      <c r="AA30" s="168">
        <v>12</v>
      </c>
      <c r="AB30" s="168">
        <v>0</v>
      </c>
      <c r="AC30" s="168">
        <v>4</v>
      </c>
      <c r="AZ30" s="168">
        <v>2</v>
      </c>
      <c r="BA30" s="168">
        <f>IF(AZ30=1,G30,0)</f>
        <v>0</v>
      </c>
      <c r="BB30" s="168">
        <f>IF(AZ30=2,G30,0)</f>
        <v>0</v>
      </c>
      <c r="BC30" s="168">
        <f>IF(AZ30=3,G30,0)</f>
        <v>0</v>
      </c>
      <c r="BD30" s="168">
        <f>IF(AZ30=4,G30,0)</f>
        <v>0</v>
      </c>
      <c r="BE30" s="168">
        <f>IF(AZ30=5,G30,0)</f>
        <v>0</v>
      </c>
      <c r="CZ30" s="168">
        <v>0</v>
      </c>
    </row>
    <row r="31" spans="1:104">
      <c r="A31" s="195">
        <v>20</v>
      </c>
      <c r="B31" s="196" t="s">
        <v>125</v>
      </c>
      <c r="C31" s="197" t="s">
        <v>126</v>
      </c>
      <c r="D31" s="198" t="s">
        <v>89</v>
      </c>
      <c r="E31" s="199">
        <v>17</v>
      </c>
      <c r="F31" s="199">
        <v>0</v>
      </c>
      <c r="G31" s="200">
        <f>E31*F31</f>
        <v>0</v>
      </c>
      <c r="O31" s="194">
        <v>2</v>
      </c>
      <c r="AA31" s="168">
        <v>12</v>
      </c>
      <c r="AB31" s="168">
        <v>0</v>
      </c>
      <c r="AC31" s="168">
        <v>5</v>
      </c>
      <c r="AZ31" s="168">
        <v>2</v>
      </c>
      <c r="BA31" s="168">
        <f>IF(AZ31=1,G31,0)</f>
        <v>0</v>
      </c>
      <c r="BB31" s="168">
        <f>IF(AZ31=2,G31,0)</f>
        <v>0</v>
      </c>
      <c r="BC31" s="168">
        <f>IF(AZ31=3,G31,0)</f>
        <v>0</v>
      </c>
      <c r="BD31" s="168">
        <f>IF(AZ31=4,G31,0)</f>
        <v>0</v>
      </c>
      <c r="BE31" s="168">
        <f>IF(AZ31=5,G31,0)</f>
        <v>0</v>
      </c>
      <c r="CZ31" s="168">
        <v>0</v>
      </c>
    </row>
    <row r="32" spans="1:104">
      <c r="A32" s="195">
        <v>21</v>
      </c>
      <c r="B32" s="196" t="s">
        <v>102</v>
      </c>
      <c r="C32" s="197" t="s">
        <v>127</v>
      </c>
      <c r="D32" s="198" t="s">
        <v>73</v>
      </c>
      <c r="E32" s="199">
        <v>1</v>
      </c>
      <c r="F32" s="199">
        <v>0</v>
      </c>
      <c r="G32" s="200">
        <f>E32*F32</f>
        <v>0</v>
      </c>
      <c r="O32" s="194">
        <v>2</v>
      </c>
      <c r="AA32" s="168">
        <v>12</v>
      </c>
      <c r="AB32" s="168">
        <v>0</v>
      </c>
      <c r="AC32" s="168">
        <v>73</v>
      </c>
      <c r="AZ32" s="168">
        <v>2</v>
      </c>
      <c r="BA32" s="168">
        <f>IF(AZ32=1,G32,0)</f>
        <v>0</v>
      </c>
      <c r="BB32" s="168">
        <f>IF(AZ32=2,G32,0)</f>
        <v>0</v>
      </c>
      <c r="BC32" s="168">
        <f>IF(AZ32=3,G32,0)</f>
        <v>0</v>
      </c>
      <c r="BD32" s="168">
        <f>IF(AZ32=4,G32,0)</f>
        <v>0</v>
      </c>
      <c r="BE32" s="168">
        <f>IF(AZ32=5,G32,0)</f>
        <v>0</v>
      </c>
      <c r="CZ32" s="168">
        <v>0</v>
      </c>
    </row>
    <row r="33" spans="1:104">
      <c r="A33" s="195">
        <v>22</v>
      </c>
      <c r="B33" s="196" t="s">
        <v>104</v>
      </c>
      <c r="C33" s="197" t="s">
        <v>128</v>
      </c>
      <c r="D33" s="198" t="s">
        <v>73</v>
      </c>
      <c r="E33" s="199">
        <v>4</v>
      </c>
      <c r="F33" s="199">
        <v>0</v>
      </c>
      <c r="G33" s="200">
        <f>E33*F33</f>
        <v>0</v>
      </c>
      <c r="O33" s="194">
        <v>2</v>
      </c>
      <c r="AA33" s="168">
        <v>12</v>
      </c>
      <c r="AB33" s="168">
        <v>0</v>
      </c>
      <c r="AC33" s="168">
        <v>74</v>
      </c>
      <c r="AZ33" s="168">
        <v>2</v>
      </c>
      <c r="BA33" s="168">
        <f>IF(AZ33=1,G33,0)</f>
        <v>0</v>
      </c>
      <c r="BB33" s="168">
        <f>IF(AZ33=2,G33,0)</f>
        <v>0</v>
      </c>
      <c r="BC33" s="168">
        <f>IF(AZ33=3,G33,0)</f>
        <v>0</v>
      </c>
      <c r="BD33" s="168">
        <f>IF(AZ33=4,G33,0)</f>
        <v>0</v>
      </c>
      <c r="BE33" s="168">
        <f>IF(AZ33=5,G33,0)</f>
        <v>0</v>
      </c>
      <c r="CZ33" s="168">
        <v>0</v>
      </c>
    </row>
    <row r="34" spans="1:104">
      <c r="A34" s="195">
        <v>23</v>
      </c>
      <c r="B34" s="196" t="s">
        <v>129</v>
      </c>
      <c r="C34" s="197" t="s">
        <v>130</v>
      </c>
      <c r="D34" s="198" t="s">
        <v>73</v>
      </c>
      <c r="E34" s="199">
        <v>5</v>
      </c>
      <c r="F34" s="199">
        <v>0</v>
      </c>
      <c r="G34" s="200">
        <f>E34*F34</f>
        <v>0</v>
      </c>
      <c r="O34" s="194">
        <v>2</v>
      </c>
      <c r="AA34" s="168">
        <v>12</v>
      </c>
      <c r="AB34" s="168">
        <v>0</v>
      </c>
      <c r="AC34" s="168">
        <v>77</v>
      </c>
      <c r="AZ34" s="168">
        <v>2</v>
      </c>
      <c r="BA34" s="168">
        <f>IF(AZ34=1,G34,0)</f>
        <v>0</v>
      </c>
      <c r="BB34" s="168">
        <f>IF(AZ34=2,G34,0)</f>
        <v>0</v>
      </c>
      <c r="BC34" s="168">
        <f>IF(AZ34=3,G34,0)</f>
        <v>0</v>
      </c>
      <c r="BD34" s="168">
        <f>IF(AZ34=4,G34,0)</f>
        <v>0</v>
      </c>
      <c r="BE34" s="168">
        <f>IF(AZ34=5,G34,0)</f>
        <v>0</v>
      </c>
      <c r="CZ34" s="168">
        <v>0</v>
      </c>
    </row>
    <row r="35" spans="1:104">
      <c r="A35" s="195">
        <v>24</v>
      </c>
      <c r="B35" s="196" t="s">
        <v>131</v>
      </c>
      <c r="C35" s="197" t="s">
        <v>132</v>
      </c>
      <c r="D35" s="198" t="s">
        <v>61</v>
      </c>
      <c r="E35" s="199"/>
      <c r="F35" s="199">
        <v>0</v>
      </c>
      <c r="G35" s="200">
        <f>E35*F35</f>
        <v>0</v>
      </c>
      <c r="O35" s="194">
        <v>2</v>
      </c>
      <c r="AA35" s="168">
        <v>7</v>
      </c>
      <c r="AB35" s="168">
        <v>1002</v>
      </c>
      <c r="AC35" s="168">
        <v>5</v>
      </c>
      <c r="AZ35" s="168">
        <v>2</v>
      </c>
      <c r="BA35" s="168">
        <f>IF(AZ35=1,G35,0)</f>
        <v>0</v>
      </c>
      <c r="BB35" s="168">
        <f>IF(AZ35=2,G35,0)</f>
        <v>0</v>
      </c>
      <c r="BC35" s="168">
        <f>IF(AZ35=3,G35,0)</f>
        <v>0</v>
      </c>
      <c r="BD35" s="168">
        <f>IF(AZ35=4,G35,0)</f>
        <v>0</v>
      </c>
      <c r="BE35" s="168">
        <f>IF(AZ35=5,G35,0)</f>
        <v>0</v>
      </c>
      <c r="CZ35" s="168">
        <v>0</v>
      </c>
    </row>
    <row r="36" spans="1:104">
      <c r="A36" s="201"/>
      <c r="B36" s="202" t="s">
        <v>74</v>
      </c>
      <c r="C36" s="203" t="str">
        <f>CONCATENATE(B21," ",C21)</f>
        <v>721 Vnitřní kanalizace</v>
      </c>
      <c r="D36" s="201"/>
      <c r="E36" s="204"/>
      <c r="F36" s="204"/>
      <c r="G36" s="205">
        <f>SUM(G21:G35)</f>
        <v>0</v>
      </c>
      <c r="O36" s="194">
        <v>4</v>
      </c>
      <c r="BA36" s="206">
        <f>SUM(BA21:BA35)</f>
        <v>0</v>
      </c>
      <c r="BB36" s="206">
        <f>SUM(BB21:BB35)</f>
        <v>0</v>
      </c>
      <c r="BC36" s="206">
        <f>SUM(BC21:BC35)</f>
        <v>0</v>
      </c>
      <c r="BD36" s="206">
        <f>SUM(BD21:BD35)</f>
        <v>0</v>
      </c>
      <c r="BE36" s="206">
        <f>SUM(BE21:BE35)</f>
        <v>0</v>
      </c>
    </row>
    <row r="37" spans="1:104">
      <c r="A37" s="187" t="s">
        <v>72</v>
      </c>
      <c r="B37" s="188" t="s">
        <v>133</v>
      </c>
      <c r="C37" s="189" t="s">
        <v>134</v>
      </c>
      <c r="D37" s="190"/>
      <c r="E37" s="191"/>
      <c r="F37" s="191"/>
      <c r="G37" s="192"/>
      <c r="H37" s="193"/>
      <c r="I37" s="193"/>
      <c r="O37" s="194">
        <v>1</v>
      </c>
    </row>
    <row r="38" spans="1:104">
      <c r="A38" s="195">
        <v>25</v>
      </c>
      <c r="B38" s="196" t="s">
        <v>135</v>
      </c>
      <c r="C38" s="197" t="s">
        <v>136</v>
      </c>
      <c r="D38" s="198" t="s">
        <v>89</v>
      </c>
      <c r="E38" s="199">
        <v>27</v>
      </c>
      <c r="F38" s="199">
        <v>0</v>
      </c>
      <c r="G38" s="200">
        <f>E38*F38</f>
        <v>0</v>
      </c>
      <c r="O38" s="194">
        <v>2</v>
      </c>
      <c r="AA38" s="168">
        <v>1</v>
      </c>
      <c r="AB38" s="168">
        <v>7</v>
      </c>
      <c r="AC38" s="168">
        <v>7</v>
      </c>
      <c r="AZ38" s="168">
        <v>2</v>
      </c>
      <c r="BA38" s="168">
        <f>IF(AZ38=1,G38,0)</f>
        <v>0</v>
      </c>
      <c r="BB38" s="168">
        <f>IF(AZ38=2,G38,0)</f>
        <v>0</v>
      </c>
      <c r="BC38" s="168">
        <f>IF(AZ38=3,G38,0)</f>
        <v>0</v>
      </c>
      <c r="BD38" s="168">
        <f>IF(AZ38=4,G38,0)</f>
        <v>0</v>
      </c>
      <c r="BE38" s="168">
        <f>IF(AZ38=5,G38,0)</f>
        <v>0</v>
      </c>
      <c r="CZ38" s="168">
        <v>4.6999999999999999E-4</v>
      </c>
    </row>
    <row r="39" spans="1:104">
      <c r="A39" s="195">
        <v>26</v>
      </c>
      <c r="B39" s="196" t="s">
        <v>137</v>
      </c>
      <c r="C39" s="197" t="s">
        <v>138</v>
      </c>
      <c r="D39" s="198" t="s">
        <v>89</v>
      </c>
      <c r="E39" s="199">
        <v>18</v>
      </c>
      <c r="F39" s="199">
        <v>0</v>
      </c>
      <c r="G39" s="200">
        <f>E39*F39</f>
        <v>0</v>
      </c>
      <c r="O39" s="194">
        <v>2</v>
      </c>
      <c r="AA39" s="168">
        <v>1</v>
      </c>
      <c r="AB39" s="168">
        <v>7</v>
      </c>
      <c r="AC39" s="168">
        <v>7</v>
      </c>
      <c r="AZ39" s="168">
        <v>2</v>
      </c>
      <c r="BA39" s="168">
        <f>IF(AZ39=1,G39,0)</f>
        <v>0</v>
      </c>
      <c r="BB39" s="168">
        <f>IF(AZ39=2,G39,0)</f>
        <v>0</v>
      </c>
      <c r="BC39" s="168">
        <f>IF(AZ39=3,G39,0)</f>
        <v>0</v>
      </c>
      <c r="BD39" s="168">
        <f>IF(AZ39=4,G39,0)</f>
        <v>0</v>
      </c>
      <c r="BE39" s="168">
        <f>IF(AZ39=5,G39,0)</f>
        <v>0</v>
      </c>
      <c r="CZ39" s="168">
        <v>5.8E-4</v>
      </c>
    </row>
    <row r="40" spans="1:104">
      <c r="A40" s="195">
        <v>27</v>
      </c>
      <c r="B40" s="196" t="s">
        <v>139</v>
      </c>
      <c r="C40" s="197" t="s">
        <v>140</v>
      </c>
      <c r="D40" s="198" t="s">
        <v>86</v>
      </c>
      <c r="E40" s="199">
        <v>2</v>
      </c>
      <c r="F40" s="199">
        <v>0</v>
      </c>
      <c r="G40" s="200">
        <f>E40*F40</f>
        <v>0</v>
      </c>
      <c r="O40" s="194">
        <v>2</v>
      </c>
      <c r="AA40" s="168">
        <v>1</v>
      </c>
      <c r="AB40" s="168">
        <v>7</v>
      </c>
      <c r="AC40" s="168">
        <v>7</v>
      </c>
      <c r="AZ40" s="168">
        <v>2</v>
      </c>
      <c r="BA40" s="168">
        <f>IF(AZ40=1,G40,0)</f>
        <v>0</v>
      </c>
      <c r="BB40" s="168">
        <f>IF(AZ40=2,G40,0)</f>
        <v>0</v>
      </c>
      <c r="BC40" s="168">
        <f>IF(AZ40=3,G40,0)</f>
        <v>0</v>
      </c>
      <c r="BD40" s="168">
        <f>IF(AZ40=4,G40,0)</f>
        <v>0</v>
      </c>
      <c r="BE40" s="168">
        <f>IF(AZ40=5,G40,0)</f>
        <v>0</v>
      </c>
      <c r="CZ40" s="168">
        <v>0</v>
      </c>
    </row>
    <row r="41" spans="1:104">
      <c r="A41" s="195">
        <v>28</v>
      </c>
      <c r="B41" s="196" t="s">
        <v>141</v>
      </c>
      <c r="C41" s="197" t="s">
        <v>142</v>
      </c>
      <c r="D41" s="198" t="s">
        <v>86</v>
      </c>
      <c r="E41" s="199">
        <v>19</v>
      </c>
      <c r="F41" s="199">
        <v>0</v>
      </c>
      <c r="G41" s="200">
        <f>E41*F41</f>
        <v>0</v>
      </c>
      <c r="O41" s="194">
        <v>2</v>
      </c>
      <c r="AA41" s="168">
        <v>1</v>
      </c>
      <c r="AB41" s="168">
        <v>7</v>
      </c>
      <c r="AC41" s="168">
        <v>7</v>
      </c>
      <c r="AZ41" s="168">
        <v>2</v>
      </c>
      <c r="BA41" s="168">
        <f>IF(AZ41=1,G41,0)</f>
        <v>0</v>
      </c>
      <c r="BB41" s="168">
        <f>IF(AZ41=2,G41,0)</f>
        <v>0</v>
      </c>
      <c r="BC41" s="168">
        <f>IF(AZ41=3,G41,0)</f>
        <v>0</v>
      </c>
      <c r="BD41" s="168">
        <f>IF(AZ41=4,G41,0)</f>
        <v>0</v>
      </c>
      <c r="BE41" s="168">
        <f>IF(AZ41=5,G41,0)</f>
        <v>0</v>
      </c>
      <c r="CZ41" s="168">
        <v>0</v>
      </c>
    </row>
    <row r="42" spans="1:104">
      <c r="A42" s="195">
        <v>29</v>
      </c>
      <c r="B42" s="196" t="s">
        <v>143</v>
      </c>
      <c r="C42" s="197" t="s">
        <v>144</v>
      </c>
      <c r="D42" s="198" t="s">
        <v>86</v>
      </c>
      <c r="E42" s="199">
        <v>1</v>
      </c>
      <c r="F42" s="199">
        <v>0</v>
      </c>
      <c r="G42" s="200">
        <f>E42*F42</f>
        <v>0</v>
      </c>
      <c r="O42" s="194">
        <v>2</v>
      </c>
      <c r="AA42" s="168">
        <v>1</v>
      </c>
      <c r="AB42" s="168">
        <v>7</v>
      </c>
      <c r="AC42" s="168">
        <v>7</v>
      </c>
      <c r="AZ42" s="168">
        <v>2</v>
      </c>
      <c r="BA42" s="168">
        <f>IF(AZ42=1,G42,0)</f>
        <v>0</v>
      </c>
      <c r="BB42" s="168">
        <f>IF(AZ42=2,G42,0)</f>
        <v>0</v>
      </c>
      <c r="BC42" s="168">
        <f>IF(AZ42=3,G42,0)</f>
        <v>0</v>
      </c>
      <c r="BD42" s="168">
        <f>IF(AZ42=4,G42,0)</f>
        <v>0</v>
      </c>
      <c r="BE42" s="168">
        <f>IF(AZ42=5,G42,0)</f>
        <v>0</v>
      </c>
      <c r="CZ42" s="168">
        <v>4.0000000000000003E-5</v>
      </c>
    </row>
    <row r="43" spans="1:104">
      <c r="A43" s="195">
        <v>30</v>
      </c>
      <c r="B43" s="196" t="s">
        <v>145</v>
      </c>
      <c r="C43" s="197" t="s">
        <v>146</v>
      </c>
      <c r="D43" s="198" t="s">
        <v>86</v>
      </c>
      <c r="E43" s="199">
        <v>2</v>
      </c>
      <c r="F43" s="199">
        <v>0</v>
      </c>
      <c r="G43" s="200">
        <f>E43*F43</f>
        <v>0</v>
      </c>
      <c r="O43" s="194">
        <v>2</v>
      </c>
      <c r="AA43" s="168">
        <v>1</v>
      </c>
      <c r="AB43" s="168">
        <v>7</v>
      </c>
      <c r="AC43" s="168">
        <v>7</v>
      </c>
      <c r="AZ43" s="168">
        <v>2</v>
      </c>
      <c r="BA43" s="168">
        <f>IF(AZ43=1,G43,0)</f>
        <v>0</v>
      </c>
      <c r="BB43" s="168">
        <f>IF(AZ43=2,G43,0)</f>
        <v>0</v>
      </c>
      <c r="BC43" s="168">
        <f>IF(AZ43=3,G43,0)</f>
        <v>0</v>
      </c>
      <c r="BD43" s="168">
        <f>IF(AZ43=4,G43,0)</f>
        <v>0</v>
      </c>
      <c r="BE43" s="168">
        <f>IF(AZ43=5,G43,0)</f>
        <v>0</v>
      </c>
      <c r="CZ43" s="168">
        <v>0</v>
      </c>
    </row>
    <row r="44" spans="1:104">
      <c r="A44" s="195">
        <v>31</v>
      </c>
      <c r="B44" s="196" t="s">
        <v>147</v>
      </c>
      <c r="C44" s="197" t="s">
        <v>148</v>
      </c>
      <c r="D44" s="198" t="s">
        <v>89</v>
      </c>
      <c r="E44" s="199">
        <v>45</v>
      </c>
      <c r="F44" s="199">
        <v>0</v>
      </c>
      <c r="G44" s="200">
        <f>E44*F44</f>
        <v>0</v>
      </c>
      <c r="O44" s="194">
        <v>2</v>
      </c>
      <c r="AA44" s="168">
        <v>1</v>
      </c>
      <c r="AB44" s="168">
        <v>7</v>
      </c>
      <c r="AC44" s="168">
        <v>7</v>
      </c>
      <c r="AZ44" s="168">
        <v>2</v>
      </c>
      <c r="BA44" s="168">
        <f>IF(AZ44=1,G44,0)</f>
        <v>0</v>
      </c>
      <c r="BB44" s="168">
        <f>IF(AZ44=2,G44,0)</f>
        <v>0</v>
      </c>
      <c r="BC44" s="168">
        <f>IF(AZ44=3,G44,0)</f>
        <v>0</v>
      </c>
      <c r="BD44" s="168">
        <f>IF(AZ44=4,G44,0)</f>
        <v>0</v>
      </c>
      <c r="BE44" s="168">
        <f>IF(AZ44=5,G44,0)</f>
        <v>0</v>
      </c>
      <c r="CZ44" s="168">
        <v>0</v>
      </c>
    </row>
    <row r="45" spans="1:104">
      <c r="A45" s="195">
        <v>32</v>
      </c>
      <c r="B45" s="196" t="s">
        <v>149</v>
      </c>
      <c r="C45" s="197" t="s">
        <v>150</v>
      </c>
      <c r="D45" s="198" t="s">
        <v>151</v>
      </c>
      <c r="E45" s="199">
        <v>1</v>
      </c>
      <c r="F45" s="199">
        <v>0</v>
      </c>
      <c r="G45" s="200">
        <f>E45*F45</f>
        <v>0</v>
      </c>
      <c r="O45" s="194">
        <v>2</v>
      </c>
      <c r="AA45" s="168">
        <v>1</v>
      </c>
      <c r="AB45" s="168">
        <v>7</v>
      </c>
      <c r="AC45" s="168">
        <v>7</v>
      </c>
      <c r="AZ45" s="168">
        <v>2</v>
      </c>
      <c r="BA45" s="168">
        <f>IF(AZ45=1,G45,0)</f>
        <v>0</v>
      </c>
      <c r="BB45" s="168">
        <f>IF(AZ45=2,G45,0)</f>
        <v>0</v>
      </c>
      <c r="BC45" s="168">
        <f>IF(AZ45=3,G45,0)</f>
        <v>0</v>
      </c>
      <c r="BD45" s="168">
        <f>IF(AZ45=4,G45,0)</f>
        <v>0</v>
      </c>
      <c r="BE45" s="168">
        <f>IF(AZ45=5,G45,0)</f>
        <v>0</v>
      </c>
      <c r="CZ45" s="168">
        <v>5.2999999999999998E-4</v>
      </c>
    </row>
    <row r="46" spans="1:104">
      <c r="A46" s="195">
        <v>33</v>
      </c>
      <c r="B46" s="196" t="s">
        <v>96</v>
      </c>
      <c r="C46" s="197" t="s">
        <v>152</v>
      </c>
      <c r="D46" s="198" t="s">
        <v>73</v>
      </c>
      <c r="E46" s="199">
        <v>1</v>
      </c>
      <c r="F46" s="199">
        <v>0</v>
      </c>
      <c r="G46" s="200">
        <f>E46*F46</f>
        <v>0</v>
      </c>
      <c r="O46" s="194">
        <v>2</v>
      </c>
      <c r="AA46" s="168">
        <v>12</v>
      </c>
      <c r="AB46" s="168">
        <v>0</v>
      </c>
      <c r="AC46" s="168">
        <v>21</v>
      </c>
      <c r="AZ46" s="168">
        <v>2</v>
      </c>
      <c r="BA46" s="168">
        <f>IF(AZ46=1,G46,0)</f>
        <v>0</v>
      </c>
      <c r="BB46" s="168">
        <f>IF(AZ46=2,G46,0)</f>
        <v>0</v>
      </c>
      <c r="BC46" s="168">
        <f>IF(AZ46=3,G46,0)</f>
        <v>0</v>
      </c>
      <c r="BD46" s="168">
        <f>IF(AZ46=4,G46,0)</f>
        <v>0</v>
      </c>
      <c r="BE46" s="168">
        <f>IF(AZ46=5,G46,0)</f>
        <v>0</v>
      </c>
      <c r="CZ46" s="168">
        <v>0</v>
      </c>
    </row>
    <row r="47" spans="1:104">
      <c r="A47" s="195">
        <v>34</v>
      </c>
      <c r="B47" s="196" t="s">
        <v>98</v>
      </c>
      <c r="C47" s="197" t="s">
        <v>153</v>
      </c>
      <c r="D47" s="198" t="s">
        <v>73</v>
      </c>
      <c r="E47" s="199">
        <v>1</v>
      </c>
      <c r="F47" s="199">
        <v>0</v>
      </c>
      <c r="G47" s="200">
        <f>E47*F47</f>
        <v>0</v>
      </c>
      <c r="O47" s="194">
        <v>2</v>
      </c>
      <c r="AA47" s="168">
        <v>12</v>
      </c>
      <c r="AB47" s="168">
        <v>0</v>
      </c>
      <c r="AC47" s="168">
        <v>22</v>
      </c>
      <c r="AZ47" s="168">
        <v>2</v>
      </c>
      <c r="BA47" s="168">
        <f>IF(AZ47=1,G47,0)</f>
        <v>0</v>
      </c>
      <c r="BB47" s="168">
        <f>IF(AZ47=2,G47,0)</f>
        <v>0</v>
      </c>
      <c r="BC47" s="168">
        <f>IF(AZ47=3,G47,0)</f>
        <v>0</v>
      </c>
      <c r="BD47" s="168">
        <f>IF(AZ47=4,G47,0)</f>
        <v>0</v>
      </c>
      <c r="BE47" s="168">
        <f>IF(AZ47=5,G47,0)</f>
        <v>0</v>
      </c>
      <c r="CZ47" s="168">
        <v>0</v>
      </c>
    </row>
    <row r="48" spans="1:104">
      <c r="A48" s="195">
        <v>35</v>
      </c>
      <c r="B48" s="196" t="s">
        <v>100</v>
      </c>
      <c r="C48" s="197" t="s">
        <v>154</v>
      </c>
      <c r="D48" s="198" t="s">
        <v>73</v>
      </c>
      <c r="E48" s="199">
        <v>1</v>
      </c>
      <c r="F48" s="199">
        <v>0</v>
      </c>
      <c r="G48" s="200">
        <f>E48*F48</f>
        <v>0</v>
      </c>
      <c r="O48" s="194">
        <v>2</v>
      </c>
      <c r="AA48" s="168">
        <v>12</v>
      </c>
      <c r="AB48" s="168">
        <v>0</v>
      </c>
      <c r="AC48" s="168">
        <v>23</v>
      </c>
      <c r="AZ48" s="168">
        <v>2</v>
      </c>
      <c r="BA48" s="168">
        <f>IF(AZ48=1,G48,0)</f>
        <v>0</v>
      </c>
      <c r="BB48" s="168">
        <f>IF(AZ48=2,G48,0)</f>
        <v>0</v>
      </c>
      <c r="BC48" s="168">
        <f>IF(AZ48=3,G48,0)</f>
        <v>0</v>
      </c>
      <c r="BD48" s="168">
        <f>IF(AZ48=4,G48,0)</f>
        <v>0</v>
      </c>
      <c r="BE48" s="168">
        <f>IF(AZ48=5,G48,0)</f>
        <v>0</v>
      </c>
      <c r="CZ48" s="168">
        <v>0</v>
      </c>
    </row>
    <row r="49" spans="1:104">
      <c r="A49" s="195">
        <v>36</v>
      </c>
      <c r="B49" s="196" t="s">
        <v>125</v>
      </c>
      <c r="C49" s="197" t="s">
        <v>155</v>
      </c>
      <c r="D49" s="198" t="s">
        <v>73</v>
      </c>
      <c r="E49" s="199">
        <v>1</v>
      </c>
      <c r="F49" s="199">
        <v>0</v>
      </c>
      <c r="G49" s="200">
        <f>E49*F49</f>
        <v>0</v>
      </c>
      <c r="O49" s="194">
        <v>2</v>
      </c>
      <c r="AA49" s="168">
        <v>12</v>
      </c>
      <c r="AB49" s="168">
        <v>0</v>
      </c>
      <c r="AC49" s="168">
        <v>24</v>
      </c>
      <c r="AZ49" s="168">
        <v>2</v>
      </c>
      <c r="BA49" s="168">
        <f>IF(AZ49=1,G49,0)</f>
        <v>0</v>
      </c>
      <c r="BB49" s="168">
        <f>IF(AZ49=2,G49,0)</f>
        <v>0</v>
      </c>
      <c r="BC49" s="168">
        <f>IF(AZ49=3,G49,0)</f>
        <v>0</v>
      </c>
      <c r="BD49" s="168">
        <f>IF(AZ49=4,G49,0)</f>
        <v>0</v>
      </c>
      <c r="BE49" s="168">
        <f>IF(AZ49=5,G49,0)</f>
        <v>0</v>
      </c>
      <c r="CZ49" s="168">
        <v>0</v>
      </c>
    </row>
    <row r="50" spans="1:104">
      <c r="A50" s="195">
        <v>37</v>
      </c>
      <c r="B50" s="196" t="s">
        <v>102</v>
      </c>
      <c r="C50" s="197" t="s">
        <v>156</v>
      </c>
      <c r="D50" s="198" t="s">
        <v>73</v>
      </c>
      <c r="E50" s="199">
        <v>1</v>
      </c>
      <c r="F50" s="199">
        <v>0</v>
      </c>
      <c r="G50" s="200">
        <f>E50*F50</f>
        <v>0</v>
      </c>
      <c r="O50" s="194">
        <v>2</v>
      </c>
      <c r="AA50" s="168">
        <v>12</v>
      </c>
      <c r="AB50" s="168">
        <v>0</v>
      </c>
      <c r="AC50" s="168">
        <v>72</v>
      </c>
      <c r="AZ50" s="168">
        <v>2</v>
      </c>
      <c r="BA50" s="168">
        <f>IF(AZ50=1,G50,0)</f>
        <v>0</v>
      </c>
      <c r="BB50" s="168">
        <f>IF(AZ50=2,G50,0)</f>
        <v>0</v>
      </c>
      <c r="BC50" s="168">
        <f>IF(AZ50=3,G50,0)</f>
        <v>0</v>
      </c>
      <c r="BD50" s="168">
        <f>IF(AZ50=4,G50,0)</f>
        <v>0</v>
      </c>
      <c r="BE50" s="168">
        <f>IF(AZ50=5,G50,0)</f>
        <v>0</v>
      </c>
      <c r="CZ50" s="168">
        <v>0</v>
      </c>
    </row>
    <row r="51" spans="1:104">
      <c r="A51" s="195">
        <v>38</v>
      </c>
      <c r="B51" s="196" t="s">
        <v>104</v>
      </c>
      <c r="C51" s="197" t="s">
        <v>157</v>
      </c>
      <c r="D51" s="198" t="s">
        <v>89</v>
      </c>
      <c r="E51" s="199">
        <v>4.5</v>
      </c>
      <c r="F51" s="199">
        <v>0</v>
      </c>
      <c r="G51" s="200">
        <f>E51*F51</f>
        <v>0</v>
      </c>
      <c r="O51" s="194">
        <v>2</v>
      </c>
      <c r="AA51" s="168">
        <v>12</v>
      </c>
      <c r="AB51" s="168">
        <v>0</v>
      </c>
      <c r="AC51" s="168">
        <v>75</v>
      </c>
      <c r="AZ51" s="168">
        <v>2</v>
      </c>
      <c r="BA51" s="168">
        <f>IF(AZ51=1,G51,0)</f>
        <v>0</v>
      </c>
      <c r="BB51" s="168">
        <f>IF(AZ51=2,G51,0)</f>
        <v>0</v>
      </c>
      <c r="BC51" s="168">
        <f>IF(AZ51=3,G51,0)</f>
        <v>0</v>
      </c>
      <c r="BD51" s="168">
        <f>IF(AZ51=4,G51,0)</f>
        <v>0</v>
      </c>
      <c r="BE51" s="168">
        <f>IF(AZ51=5,G51,0)</f>
        <v>0</v>
      </c>
      <c r="CZ51" s="168">
        <v>0</v>
      </c>
    </row>
    <row r="52" spans="1:104">
      <c r="A52" s="195">
        <v>39</v>
      </c>
      <c r="B52" s="196" t="s">
        <v>158</v>
      </c>
      <c r="C52" s="197" t="s">
        <v>159</v>
      </c>
      <c r="D52" s="198" t="s">
        <v>61</v>
      </c>
      <c r="E52" s="199"/>
      <c r="F52" s="199">
        <v>0</v>
      </c>
      <c r="G52" s="200">
        <f>E52*F52</f>
        <v>0</v>
      </c>
      <c r="O52" s="194">
        <v>2</v>
      </c>
      <c r="AA52" s="168">
        <v>7</v>
      </c>
      <c r="AB52" s="168">
        <v>1002</v>
      </c>
      <c r="AC52" s="168">
        <v>5</v>
      </c>
      <c r="AZ52" s="168">
        <v>2</v>
      </c>
      <c r="BA52" s="168">
        <f>IF(AZ52=1,G52,0)</f>
        <v>0</v>
      </c>
      <c r="BB52" s="168">
        <f>IF(AZ52=2,G52,0)</f>
        <v>0</v>
      </c>
      <c r="BC52" s="168">
        <f>IF(AZ52=3,G52,0)</f>
        <v>0</v>
      </c>
      <c r="BD52" s="168">
        <f>IF(AZ52=4,G52,0)</f>
        <v>0</v>
      </c>
      <c r="BE52" s="168">
        <f>IF(AZ52=5,G52,0)</f>
        <v>0</v>
      </c>
      <c r="CZ52" s="168">
        <v>0</v>
      </c>
    </row>
    <row r="53" spans="1:104">
      <c r="A53" s="201"/>
      <c r="B53" s="202" t="s">
        <v>74</v>
      </c>
      <c r="C53" s="203" t="str">
        <f>CONCATENATE(B37," ",C37)</f>
        <v>722 Vnitřní vodovod</v>
      </c>
      <c r="D53" s="201"/>
      <c r="E53" s="204"/>
      <c r="F53" s="204"/>
      <c r="G53" s="205">
        <f>SUM(G37:G52)</f>
        <v>0</v>
      </c>
      <c r="O53" s="194">
        <v>4</v>
      </c>
      <c r="BA53" s="206">
        <f>SUM(BA37:BA52)</f>
        <v>0</v>
      </c>
      <c r="BB53" s="206">
        <f>SUM(BB37:BB52)</f>
        <v>0</v>
      </c>
      <c r="BC53" s="206">
        <f>SUM(BC37:BC52)</f>
        <v>0</v>
      </c>
      <c r="BD53" s="206">
        <f>SUM(BD37:BD52)</f>
        <v>0</v>
      </c>
      <c r="BE53" s="206">
        <f>SUM(BE37:BE52)</f>
        <v>0</v>
      </c>
    </row>
    <row r="54" spans="1:104">
      <c r="A54" s="187" t="s">
        <v>72</v>
      </c>
      <c r="B54" s="188" t="s">
        <v>160</v>
      </c>
      <c r="C54" s="189" t="s">
        <v>161</v>
      </c>
      <c r="D54" s="190"/>
      <c r="E54" s="191"/>
      <c r="F54" s="191"/>
      <c r="G54" s="192"/>
      <c r="H54" s="193"/>
      <c r="I54" s="193"/>
      <c r="O54" s="194">
        <v>1</v>
      </c>
    </row>
    <row r="55" spans="1:104">
      <c r="A55" s="195">
        <v>40</v>
      </c>
      <c r="B55" s="196" t="s">
        <v>162</v>
      </c>
      <c r="C55" s="197" t="s">
        <v>163</v>
      </c>
      <c r="D55" s="198" t="s">
        <v>151</v>
      </c>
      <c r="E55" s="199">
        <v>5</v>
      </c>
      <c r="F55" s="199">
        <v>0</v>
      </c>
      <c r="G55" s="200">
        <f>E55*F55</f>
        <v>0</v>
      </c>
      <c r="O55" s="194">
        <v>2</v>
      </c>
      <c r="AA55" s="168">
        <v>1</v>
      </c>
      <c r="AB55" s="168">
        <v>7</v>
      </c>
      <c r="AC55" s="168">
        <v>7</v>
      </c>
      <c r="AZ55" s="168">
        <v>2</v>
      </c>
      <c r="BA55" s="168">
        <f>IF(AZ55=1,G55,0)</f>
        <v>0</v>
      </c>
      <c r="BB55" s="168">
        <f>IF(AZ55=2,G55,0)</f>
        <v>0</v>
      </c>
      <c r="BC55" s="168">
        <f>IF(AZ55=3,G55,0)</f>
        <v>0</v>
      </c>
      <c r="BD55" s="168">
        <f>IF(AZ55=4,G55,0)</f>
        <v>0</v>
      </c>
      <c r="BE55" s="168">
        <f>IF(AZ55=5,G55,0)</f>
        <v>0</v>
      </c>
      <c r="CZ55" s="168">
        <v>8.8999999999999995E-4</v>
      </c>
    </row>
    <row r="56" spans="1:104">
      <c r="A56" s="195">
        <v>41</v>
      </c>
      <c r="B56" s="196" t="s">
        <v>164</v>
      </c>
      <c r="C56" s="197" t="s">
        <v>165</v>
      </c>
      <c r="D56" s="198" t="s">
        <v>151</v>
      </c>
      <c r="E56" s="199">
        <v>5</v>
      </c>
      <c r="F56" s="199">
        <v>0</v>
      </c>
      <c r="G56" s="200">
        <f>E56*F56</f>
        <v>0</v>
      </c>
      <c r="O56" s="194">
        <v>2</v>
      </c>
      <c r="AA56" s="168">
        <v>1</v>
      </c>
      <c r="AB56" s="168">
        <v>7</v>
      </c>
      <c r="AC56" s="168">
        <v>7</v>
      </c>
      <c r="AZ56" s="168">
        <v>2</v>
      </c>
      <c r="BA56" s="168">
        <f>IF(AZ56=1,G56,0)</f>
        <v>0</v>
      </c>
      <c r="BB56" s="168">
        <f>IF(AZ56=2,G56,0)</f>
        <v>0</v>
      </c>
      <c r="BC56" s="168">
        <f>IF(AZ56=3,G56,0)</f>
        <v>0</v>
      </c>
      <c r="BD56" s="168">
        <f>IF(AZ56=4,G56,0)</f>
        <v>0</v>
      </c>
      <c r="BE56" s="168">
        <f>IF(AZ56=5,G56,0)</f>
        <v>0</v>
      </c>
      <c r="CZ56" s="168">
        <v>0</v>
      </c>
    </row>
    <row r="57" spans="1:104">
      <c r="A57" s="195">
        <v>42</v>
      </c>
      <c r="B57" s="196" t="s">
        <v>166</v>
      </c>
      <c r="C57" s="197" t="s">
        <v>167</v>
      </c>
      <c r="D57" s="198" t="s">
        <v>86</v>
      </c>
      <c r="E57" s="199">
        <v>3</v>
      </c>
      <c r="F57" s="199">
        <v>0</v>
      </c>
      <c r="G57" s="200">
        <f>E57*F57</f>
        <v>0</v>
      </c>
      <c r="O57" s="194">
        <v>2</v>
      </c>
      <c r="AA57" s="168">
        <v>1</v>
      </c>
      <c r="AB57" s="168">
        <v>7</v>
      </c>
      <c r="AC57" s="168">
        <v>7</v>
      </c>
      <c r="AZ57" s="168">
        <v>2</v>
      </c>
      <c r="BA57" s="168">
        <f>IF(AZ57=1,G57,0)</f>
        <v>0</v>
      </c>
      <c r="BB57" s="168">
        <f>IF(AZ57=2,G57,0)</f>
        <v>0</v>
      </c>
      <c r="BC57" s="168">
        <f>IF(AZ57=3,G57,0)</f>
        <v>0</v>
      </c>
      <c r="BD57" s="168">
        <f>IF(AZ57=4,G57,0)</f>
        <v>0</v>
      </c>
      <c r="BE57" s="168">
        <f>IF(AZ57=5,G57,0)</f>
        <v>0</v>
      </c>
      <c r="CZ57" s="168">
        <v>1.2999999999999999E-4</v>
      </c>
    </row>
    <row r="58" spans="1:104">
      <c r="A58" s="195">
        <v>43</v>
      </c>
      <c r="B58" s="196" t="s">
        <v>168</v>
      </c>
      <c r="C58" s="197" t="s">
        <v>169</v>
      </c>
      <c r="D58" s="198" t="s">
        <v>86</v>
      </c>
      <c r="E58" s="199">
        <v>3</v>
      </c>
      <c r="F58" s="199">
        <v>0</v>
      </c>
      <c r="G58" s="200">
        <f>E58*F58</f>
        <v>0</v>
      </c>
      <c r="O58" s="194">
        <v>2</v>
      </c>
      <c r="AA58" s="168">
        <v>1</v>
      </c>
      <c r="AB58" s="168">
        <v>7</v>
      </c>
      <c r="AC58" s="168">
        <v>7</v>
      </c>
      <c r="AZ58" s="168">
        <v>2</v>
      </c>
      <c r="BA58" s="168">
        <f>IF(AZ58=1,G58,0)</f>
        <v>0</v>
      </c>
      <c r="BB58" s="168">
        <f>IF(AZ58=2,G58,0)</f>
        <v>0</v>
      </c>
      <c r="BC58" s="168">
        <f>IF(AZ58=3,G58,0)</f>
        <v>0</v>
      </c>
      <c r="BD58" s="168">
        <f>IF(AZ58=4,G58,0)</f>
        <v>0</v>
      </c>
      <c r="BE58" s="168">
        <f>IF(AZ58=5,G58,0)</f>
        <v>0</v>
      </c>
      <c r="CZ58" s="168">
        <v>3.3E-3</v>
      </c>
    </row>
    <row r="59" spans="1:104">
      <c r="A59" s="195">
        <v>44</v>
      </c>
      <c r="B59" s="196" t="s">
        <v>170</v>
      </c>
      <c r="C59" s="197" t="s">
        <v>171</v>
      </c>
      <c r="D59" s="198" t="s">
        <v>151</v>
      </c>
      <c r="E59" s="199">
        <v>7</v>
      </c>
      <c r="F59" s="199">
        <v>0</v>
      </c>
      <c r="G59" s="200">
        <f>E59*F59</f>
        <v>0</v>
      </c>
      <c r="O59" s="194">
        <v>2</v>
      </c>
      <c r="AA59" s="168">
        <v>1</v>
      </c>
      <c r="AB59" s="168">
        <v>7</v>
      </c>
      <c r="AC59" s="168">
        <v>7</v>
      </c>
      <c r="AZ59" s="168">
        <v>2</v>
      </c>
      <c r="BA59" s="168">
        <f>IF(AZ59=1,G59,0)</f>
        <v>0</v>
      </c>
      <c r="BB59" s="168">
        <f>IF(AZ59=2,G59,0)</f>
        <v>0</v>
      </c>
      <c r="BC59" s="168">
        <f>IF(AZ59=3,G59,0)</f>
        <v>0</v>
      </c>
      <c r="BD59" s="168">
        <f>IF(AZ59=4,G59,0)</f>
        <v>0</v>
      </c>
      <c r="BE59" s="168">
        <f>IF(AZ59=5,G59,0)</f>
        <v>0</v>
      </c>
      <c r="CZ59" s="168">
        <v>1.41E-3</v>
      </c>
    </row>
    <row r="60" spans="1:104">
      <c r="A60" s="195">
        <v>45</v>
      </c>
      <c r="B60" s="196" t="s">
        <v>172</v>
      </c>
      <c r="C60" s="197" t="s">
        <v>173</v>
      </c>
      <c r="D60" s="198" t="s">
        <v>151</v>
      </c>
      <c r="E60" s="199">
        <v>1</v>
      </c>
      <c r="F60" s="199">
        <v>0</v>
      </c>
      <c r="G60" s="200">
        <f>E60*F60</f>
        <v>0</v>
      </c>
      <c r="O60" s="194">
        <v>2</v>
      </c>
      <c r="AA60" s="168">
        <v>1</v>
      </c>
      <c r="AB60" s="168">
        <v>7</v>
      </c>
      <c r="AC60" s="168">
        <v>7</v>
      </c>
      <c r="AZ60" s="168">
        <v>2</v>
      </c>
      <c r="BA60" s="168">
        <f>IF(AZ60=1,G60,0)</f>
        <v>0</v>
      </c>
      <c r="BB60" s="168">
        <f>IF(AZ60=2,G60,0)</f>
        <v>0</v>
      </c>
      <c r="BC60" s="168">
        <f>IF(AZ60=3,G60,0)</f>
        <v>0</v>
      </c>
      <c r="BD60" s="168">
        <f>IF(AZ60=4,G60,0)</f>
        <v>0</v>
      </c>
      <c r="BE60" s="168">
        <f>IF(AZ60=5,G60,0)</f>
        <v>0</v>
      </c>
      <c r="CZ60" s="168">
        <v>2.8819999999999998E-2</v>
      </c>
    </row>
    <row r="61" spans="1:104">
      <c r="A61" s="195">
        <v>46</v>
      </c>
      <c r="B61" s="196" t="s">
        <v>174</v>
      </c>
      <c r="C61" s="197" t="s">
        <v>175</v>
      </c>
      <c r="D61" s="198" t="s">
        <v>151</v>
      </c>
      <c r="E61" s="199">
        <v>14</v>
      </c>
      <c r="F61" s="199">
        <v>0</v>
      </c>
      <c r="G61" s="200">
        <f>E61*F61</f>
        <v>0</v>
      </c>
      <c r="O61" s="194">
        <v>2</v>
      </c>
      <c r="AA61" s="168">
        <v>1</v>
      </c>
      <c r="AB61" s="168">
        <v>7</v>
      </c>
      <c r="AC61" s="168">
        <v>7</v>
      </c>
      <c r="AZ61" s="168">
        <v>2</v>
      </c>
      <c r="BA61" s="168">
        <f>IF(AZ61=1,G61,0)</f>
        <v>0</v>
      </c>
      <c r="BB61" s="168">
        <f>IF(AZ61=2,G61,0)</f>
        <v>0</v>
      </c>
      <c r="BC61" s="168">
        <f>IF(AZ61=3,G61,0)</f>
        <v>0</v>
      </c>
      <c r="BD61" s="168">
        <f>IF(AZ61=4,G61,0)</f>
        <v>0</v>
      </c>
      <c r="BE61" s="168">
        <f>IF(AZ61=5,G61,0)</f>
        <v>0</v>
      </c>
      <c r="CZ61" s="168">
        <v>8.0000000000000007E-5</v>
      </c>
    </row>
    <row r="62" spans="1:104">
      <c r="A62" s="195">
        <v>47</v>
      </c>
      <c r="B62" s="196" t="s">
        <v>176</v>
      </c>
      <c r="C62" s="197" t="s">
        <v>177</v>
      </c>
      <c r="D62" s="198" t="s">
        <v>86</v>
      </c>
      <c r="E62" s="199">
        <v>7</v>
      </c>
      <c r="F62" s="199">
        <v>0</v>
      </c>
      <c r="G62" s="200">
        <f>E62*F62</f>
        <v>0</v>
      </c>
      <c r="O62" s="194">
        <v>2</v>
      </c>
      <c r="AA62" s="168">
        <v>1</v>
      </c>
      <c r="AB62" s="168">
        <v>7</v>
      </c>
      <c r="AC62" s="168">
        <v>7</v>
      </c>
      <c r="AZ62" s="168">
        <v>2</v>
      </c>
      <c r="BA62" s="168">
        <f>IF(AZ62=1,G62,0)</f>
        <v>0</v>
      </c>
      <c r="BB62" s="168">
        <f>IF(AZ62=2,G62,0)</f>
        <v>0</v>
      </c>
      <c r="BC62" s="168">
        <f>IF(AZ62=3,G62,0)</f>
        <v>0</v>
      </c>
      <c r="BD62" s="168">
        <f>IF(AZ62=4,G62,0)</f>
        <v>0</v>
      </c>
      <c r="BE62" s="168">
        <f>IF(AZ62=5,G62,0)</f>
        <v>0</v>
      </c>
      <c r="CZ62" s="168">
        <v>4.0000000000000003E-5</v>
      </c>
    </row>
    <row r="63" spans="1:104">
      <c r="A63" s="195">
        <v>48</v>
      </c>
      <c r="B63" s="196" t="s">
        <v>96</v>
      </c>
      <c r="C63" s="197" t="s">
        <v>178</v>
      </c>
      <c r="D63" s="198" t="s">
        <v>73</v>
      </c>
      <c r="E63" s="199">
        <v>7</v>
      </c>
      <c r="F63" s="199">
        <v>0</v>
      </c>
      <c r="G63" s="200">
        <f>E63*F63</f>
        <v>0</v>
      </c>
      <c r="O63" s="194">
        <v>2</v>
      </c>
      <c r="AA63" s="168">
        <v>12</v>
      </c>
      <c r="AB63" s="168">
        <v>0</v>
      </c>
      <c r="AC63" s="168">
        <v>30</v>
      </c>
      <c r="AZ63" s="168">
        <v>2</v>
      </c>
      <c r="BA63" s="168">
        <f>IF(AZ63=1,G63,0)</f>
        <v>0</v>
      </c>
      <c r="BB63" s="168">
        <f>IF(AZ63=2,G63,0)</f>
        <v>0</v>
      </c>
      <c r="BC63" s="168">
        <f>IF(AZ63=3,G63,0)</f>
        <v>0</v>
      </c>
      <c r="BD63" s="168">
        <f>IF(AZ63=4,G63,0)</f>
        <v>0</v>
      </c>
      <c r="BE63" s="168">
        <f>IF(AZ63=5,G63,0)</f>
        <v>0</v>
      </c>
      <c r="CZ63" s="168">
        <v>0</v>
      </c>
    </row>
    <row r="64" spans="1:104">
      <c r="A64" s="195">
        <v>49</v>
      </c>
      <c r="B64" s="196" t="s">
        <v>98</v>
      </c>
      <c r="C64" s="197" t="s">
        <v>179</v>
      </c>
      <c r="D64" s="198" t="s">
        <v>73</v>
      </c>
      <c r="E64" s="199">
        <v>7</v>
      </c>
      <c r="F64" s="199">
        <v>0</v>
      </c>
      <c r="G64" s="200">
        <f>E64*F64</f>
        <v>0</v>
      </c>
      <c r="O64" s="194">
        <v>2</v>
      </c>
      <c r="AA64" s="168">
        <v>12</v>
      </c>
      <c r="AB64" s="168">
        <v>0</v>
      </c>
      <c r="AC64" s="168">
        <v>31</v>
      </c>
      <c r="AZ64" s="168">
        <v>2</v>
      </c>
      <c r="BA64" s="168">
        <f>IF(AZ64=1,G64,0)</f>
        <v>0</v>
      </c>
      <c r="BB64" s="168">
        <f>IF(AZ64=2,G64,0)</f>
        <v>0</v>
      </c>
      <c r="BC64" s="168">
        <f>IF(AZ64=3,G64,0)</f>
        <v>0</v>
      </c>
      <c r="BD64" s="168">
        <f>IF(AZ64=4,G64,0)</f>
        <v>0</v>
      </c>
      <c r="BE64" s="168">
        <f>IF(AZ64=5,G64,0)</f>
        <v>0</v>
      </c>
      <c r="CZ64" s="168">
        <v>0</v>
      </c>
    </row>
    <row r="65" spans="1:104">
      <c r="A65" s="195">
        <v>50</v>
      </c>
      <c r="B65" s="196" t="s">
        <v>100</v>
      </c>
      <c r="C65" s="197" t="s">
        <v>180</v>
      </c>
      <c r="D65" s="198" t="s">
        <v>73</v>
      </c>
      <c r="E65" s="199">
        <v>7</v>
      </c>
      <c r="F65" s="199">
        <v>0</v>
      </c>
      <c r="G65" s="200">
        <f>E65*F65</f>
        <v>0</v>
      </c>
      <c r="O65" s="194">
        <v>2</v>
      </c>
      <c r="AA65" s="168">
        <v>12</v>
      </c>
      <c r="AB65" s="168">
        <v>0</v>
      </c>
      <c r="AC65" s="168">
        <v>32</v>
      </c>
      <c r="AZ65" s="168">
        <v>2</v>
      </c>
      <c r="BA65" s="168">
        <f>IF(AZ65=1,G65,0)</f>
        <v>0</v>
      </c>
      <c r="BB65" s="168">
        <f>IF(AZ65=2,G65,0)</f>
        <v>0</v>
      </c>
      <c r="BC65" s="168">
        <f>IF(AZ65=3,G65,0)</f>
        <v>0</v>
      </c>
      <c r="BD65" s="168">
        <f>IF(AZ65=4,G65,0)</f>
        <v>0</v>
      </c>
      <c r="BE65" s="168">
        <f>IF(AZ65=5,G65,0)</f>
        <v>0</v>
      </c>
      <c r="CZ65" s="168">
        <v>0</v>
      </c>
    </row>
    <row r="66" spans="1:104">
      <c r="A66" s="195">
        <v>51</v>
      </c>
      <c r="B66" s="196" t="s">
        <v>125</v>
      </c>
      <c r="C66" s="197" t="s">
        <v>181</v>
      </c>
      <c r="D66" s="198" t="s">
        <v>73</v>
      </c>
      <c r="E66" s="199">
        <v>14</v>
      </c>
      <c r="F66" s="199">
        <v>0</v>
      </c>
      <c r="G66" s="200">
        <f>E66*F66</f>
        <v>0</v>
      </c>
      <c r="O66" s="194">
        <v>2</v>
      </c>
      <c r="AA66" s="168">
        <v>12</v>
      </c>
      <c r="AB66" s="168">
        <v>0</v>
      </c>
      <c r="AC66" s="168">
        <v>33</v>
      </c>
      <c r="AZ66" s="168">
        <v>2</v>
      </c>
      <c r="BA66" s="168">
        <f>IF(AZ66=1,G66,0)</f>
        <v>0</v>
      </c>
      <c r="BB66" s="168">
        <f>IF(AZ66=2,G66,0)</f>
        <v>0</v>
      </c>
      <c r="BC66" s="168">
        <f>IF(AZ66=3,G66,0)</f>
        <v>0</v>
      </c>
      <c r="BD66" s="168">
        <f>IF(AZ66=4,G66,0)</f>
        <v>0</v>
      </c>
      <c r="BE66" s="168">
        <f>IF(AZ66=5,G66,0)</f>
        <v>0</v>
      </c>
      <c r="CZ66" s="168">
        <v>0</v>
      </c>
    </row>
    <row r="67" spans="1:104">
      <c r="A67" s="195">
        <v>52</v>
      </c>
      <c r="B67" s="196" t="s">
        <v>102</v>
      </c>
      <c r="C67" s="197" t="s">
        <v>182</v>
      </c>
      <c r="D67" s="198" t="s">
        <v>73</v>
      </c>
      <c r="E67" s="199">
        <v>5</v>
      </c>
      <c r="F67" s="199">
        <v>0</v>
      </c>
      <c r="G67" s="200">
        <f>E67*F67</f>
        <v>0</v>
      </c>
      <c r="O67" s="194">
        <v>2</v>
      </c>
      <c r="AA67" s="168">
        <v>12</v>
      </c>
      <c r="AB67" s="168">
        <v>0</v>
      </c>
      <c r="AC67" s="168">
        <v>34</v>
      </c>
      <c r="AZ67" s="168">
        <v>2</v>
      </c>
      <c r="BA67" s="168">
        <f>IF(AZ67=1,G67,0)</f>
        <v>0</v>
      </c>
      <c r="BB67" s="168">
        <f>IF(AZ67=2,G67,0)</f>
        <v>0</v>
      </c>
      <c r="BC67" s="168">
        <f>IF(AZ67=3,G67,0)</f>
        <v>0</v>
      </c>
      <c r="BD67" s="168">
        <f>IF(AZ67=4,G67,0)</f>
        <v>0</v>
      </c>
      <c r="BE67" s="168">
        <f>IF(AZ67=5,G67,0)</f>
        <v>0</v>
      </c>
      <c r="CZ67" s="168">
        <v>0</v>
      </c>
    </row>
    <row r="68" spans="1:104">
      <c r="A68" s="195">
        <v>53</v>
      </c>
      <c r="B68" s="196" t="s">
        <v>104</v>
      </c>
      <c r="C68" s="197" t="s">
        <v>183</v>
      </c>
      <c r="D68" s="198" t="s">
        <v>73</v>
      </c>
      <c r="E68" s="199">
        <v>5</v>
      </c>
      <c r="F68" s="199">
        <v>0</v>
      </c>
      <c r="G68" s="200">
        <f>E68*F68</f>
        <v>0</v>
      </c>
      <c r="O68" s="194">
        <v>2</v>
      </c>
      <c r="AA68" s="168">
        <v>12</v>
      </c>
      <c r="AB68" s="168">
        <v>0</v>
      </c>
      <c r="AC68" s="168">
        <v>35</v>
      </c>
      <c r="AZ68" s="168">
        <v>2</v>
      </c>
      <c r="BA68" s="168">
        <f>IF(AZ68=1,G68,0)</f>
        <v>0</v>
      </c>
      <c r="BB68" s="168">
        <f>IF(AZ68=2,G68,0)</f>
        <v>0</v>
      </c>
      <c r="BC68" s="168">
        <f>IF(AZ68=3,G68,0)</f>
        <v>0</v>
      </c>
      <c r="BD68" s="168">
        <f>IF(AZ68=4,G68,0)</f>
        <v>0</v>
      </c>
      <c r="BE68" s="168">
        <f>IF(AZ68=5,G68,0)</f>
        <v>0</v>
      </c>
      <c r="CZ68" s="168">
        <v>0</v>
      </c>
    </row>
    <row r="69" spans="1:104">
      <c r="A69" s="195">
        <v>54</v>
      </c>
      <c r="B69" s="196" t="s">
        <v>129</v>
      </c>
      <c r="C69" s="197" t="s">
        <v>184</v>
      </c>
      <c r="D69" s="198" t="s">
        <v>73</v>
      </c>
      <c r="E69" s="199">
        <v>5</v>
      </c>
      <c r="F69" s="199">
        <v>0</v>
      </c>
      <c r="G69" s="200">
        <f>E69*F69</f>
        <v>0</v>
      </c>
      <c r="O69" s="194">
        <v>2</v>
      </c>
      <c r="AA69" s="168">
        <v>12</v>
      </c>
      <c r="AB69" s="168">
        <v>0</v>
      </c>
      <c r="AC69" s="168">
        <v>36</v>
      </c>
      <c r="AZ69" s="168">
        <v>2</v>
      </c>
      <c r="BA69" s="168">
        <f>IF(AZ69=1,G69,0)</f>
        <v>0</v>
      </c>
      <c r="BB69" s="168">
        <f>IF(AZ69=2,G69,0)</f>
        <v>0</v>
      </c>
      <c r="BC69" s="168">
        <f>IF(AZ69=3,G69,0)</f>
        <v>0</v>
      </c>
      <c r="BD69" s="168">
        <f>IF(AZ69=4,G69,0)</f>
        <v>0</v>
      </c>
      <c r="BE69" s="168">
        <f>IF(AZ69=5,G69,0)</f>
        <v>0</v>
      </c>
      <c r="CZ69" s="168">
        <v>0</v>
      </c>
    </row>
    <row r="70" spans="1:104">
      <c r="A70" s="195">
        <v>55</v>
      </c>
      <c r="B70" s="196" t="s">
        <v>185</v>
      </c>
      <c r="C70" s="197" t="s">
        <v>186</v>
      </c>
      <c r="D70" s="198" t="s">
        <v>73</v>
      </c>
      <c r="E70" s="199">
        <v>5</v>
      </c>
      <c r="F70" s="199">
        <v>0</v>
      </c>
      <c r="G70" s="200">
        <f>E70*F70</f>
        <v>0</v>
      </c>
      <c r="O70" s="194">
        <v>2</v>
      </c>
      <c r="AA70" s="168">
        <v>12</v>
      </c>
      <c r="AB70" s="168">
        <v>0</v>
      </c>
      <c r="AC70" s="168">
        <v>37</v>
      </c>
      <c r="AZ70" s="168">
        <v>2</v>
      </c>
      <c r="BA70" s="168">
        <f>IF(AZ70=1,G70,0)</f>
        <v>0</v>
      </c>
      <c r="BB70" s="168">
        <f>IF(AZ70=2,G70,0)</f>
        <v>0</v>
      </c>
      <c r="BC70" s="168">
        <f>IF(AZ70=3,G70,0)</f>
        <v>0</v>
      </c>
      <c r="BD70" s="168">
        <f>IF(AZ70=4,G70,0)</f>
        <v>0</v>
      </c>
      <c r="BE70" s="168">
        <f>IF(AZ70=5,G70,0)</f>
        <v>0</v>
      </c>
      <c r="CZ70" s="168">
        <v>0</v>
      </c>
    </row>
    <row r="71" spans="1:104">
      <c r="A71" s="195">
        <v>56</v>
      </c>
      <c r="B71" s="196" t="s">
        <v>187</v>
      </c>
      <c r="C71" s="197" t="s">
        <v>188</v>
      </c>
      <c r="D71" s="198" t="s">
        <v>73</v>
      </c>
      <c r="E71" s="199">
        <v>3</v>
      </c>
      <c r="F71" s="199">
        <v>0</v>
      </c>
      <c r="G71" s="200">
        <f>E71*F71</f>
        <v>0</v>
      </c>
      <c r="O71" s="194">
        <v>2</v>
      </c>
      <c r="AA71" s="168">
        <v>12</v>
      </c>
      <c r="AB71" s="168">
        <v>0</v>
      </c>
      <c r="AC71" s="168">
        <v>38</v>
      </c>
      <c r="AZ71" s="168">
        <v>2</v>
      </c>
      <c r="BA71" s="168">
        <f>IF(AZ71=1,G71,0)</f>
        <v>0</v>
      </c>
      <c r="BB71" s="168">
        <f>IF(AZ71=2,G71,0)</f>
        <v>0</v>
      </c>
      <c r="BC71" s="168">
        <f>IF(AZ71=3,G71,0)</f>
        <v>0</v>
      </c>
      <c r="BD71" s="168">
        <f>IF(AZ71=4,G71,0)</f>
        <v>0</v>
      </c>
      <c r="BE71" s="168">
        <f>IF(AZ71=5,G71,0)</f>
        <v>0</v>
      </c>
      <c r="CZ71" s="168">
        <v>0</v>
      </c>
    </row>
    <row r="72" spans="1:104">
      <c r="A72" s="195">
        <v>57</v>
      </c>
      <c r="B72" s="196" t="s">
        <v>189</v>
      </c>
      <c r="C72" s="197" t="s">
        <v>190</v>
      </c>
      <c r="D72" s="198" t="s">
        <v>73</v>
      </c>
      <c r="E72" s="199">
        <v>3</v>
      </c>
      <c r="F72" s="199">
        <v>0</v>
      </c>
      <c r="G72" s="200">
        <f>E72*F72</f>
        <v>0</v>
      </c>
      <c r="O72" s="194">
        <v>2</v>
      </c>
      <c r="AA72" s="168">
        <v>12</v>
      </c>
      <c r="AB72" s="168">
        <v>0</v>
      </c>
      <c r="AC72" s="168">
        <v>39</v>
      </c>
      <c r="AZ72" s="168">
        <v>2</v>
      </c>
      <c r="BA72" s="168">
        <f>IF(AZ72=1,G72,0)</f>
        <v>0</v>
      </c>
      <c r="BB72" s="168">
        <f>IF(AZ72=2,G72,0)</f>
        <v>0</v>
      </c>
      <c r="BC72" s="168">
        <f>IF(AZ72=3,G72,0)</f>
        <v>0</v>
      </c>
      <c r="BD72" s="168">
        <f>IF(AZ72=4,G72,0)</f>
        <v>0</v>
      </c>
      <c r="BE72" s="168">
        <f>IF(AZ72=5,G72,0)</f>
        <v>0</v>
      </c>
      <c r="CZ72" s="168">
        <v>0</v>
      </c>
    </row>
    <row r="73" spans="1:104">
      <c r="A73" s="195">
        <v>58</v>
      </c>
      <c r="B73" s="196" t="s">
        <v>191</v>
      </c>
      <c r="C73" s="197" t="s">
        <v>192</v>
      </c>
      <c r="D73" s="198" t="s">
        <v>61</v>
      </c>
      <c r="E73" s="199"/>
      <c r="F73" s="199">
        <v>0</v>
      </c>
      <c r="G73" s="200">
        <f>E73*F73</f>
        <v>0</v>
      </c>
      <c r="O73" s="194">
        <v>2</v>
      </c>
      <c r="AA73" s="168">
        <v>7</v>
      </c>
      <c r="AB73" s="168">
        <v>1002</v>
      </c>
      <c r="AC73" s="168">
        <v>5</v>
      </c>
      <c r="AZ73" s="168">
        <v>2</v>
      </c>
      <c r="BA73" s="168">
        <f>IF(AZ73=1,G73,0)</f>
        <v>0</v>
      </c>
      <c r="BB73" s="168">
        <f>IF(AZ73=2,G73,0)</f>
        <v>0</v>
      </c>
      <c r="BC73" s="168">
        <f>IF(AZ73=3,G73,0)</f>
        <v>0</v>
      </c>
      <c r="BD73" s="168">
        <f>IF(AZ73=4,G73,0)</f>
        <v>0</v>
      </c>
      <c r="BE73" s="168">
        <f>IF(AZ73=5,G73,0)</f>
        <v>0</v>
      </c>
      <c r="CZ73" s="168">
        <v>0</v>
      </c>
    </row>
    <row r="74" spans="1:104">
      <c r="A74" s="201"/>
      <c r="B74" s="202" t="s">
        <v>74</v>
      </c>
      <c r="C74" s="203" t="str">
        <f>CONCATENATE(B54," ",C54)</f>
        <v>725 Zařizovací předměty</v>
      </c>
      <c r="D74" s="201"/>
      <c r="E74" s="204"/>
      <c r="F74" s="204"/>
      <c r="G74" s="205">
        <f>SUM(G54:G73)</f>
        <v>0</v>
      </c>
      <c r="O74" s="194">
        <v>4</v>
      </c>
      <c r="BA74" s="206">
        <f>SUM(BA54:BA73)</f>
        <v>0</v>
      </c>
      <c r="BB74" s="206">
        <f>SUM(BB54:BB73)</f>
        <v>0</v>
      </c>
      <c r="BC74" s="206">
        <f>SUM(BC54:BC73)</f>
        <v>0</v>
      </c>
      <c r="BD74" s="206">
        <f>SUM(BD54:BD73)</f>
        <v>0</v>
      </c>
      <c r="BE74" s="206">
        <f>SUM(BE54:BE73)</f>
        <v>0</v>
      </c>
    </row>
    <row r="75" spans="1:104">
      <c r="A75" s="187" t="s">
        <v>72</v>
      </c>
      <c r="B75" s="188" t="s">
        <v>193</v>
      </c>
      <c r="C75" s="189" t="s">
        <v>194</v>
      </c>
      <c r="D75" s="190"/>
      <c r="E75" s="191"/>
      <c r="F75" s="191"/>
      <c r="G75" s="192"/>
      <c r="H75" s="193"/>
      <c r="I75" s="193"/>
      <c r="O75" s="194">
        <v>1</v>
      </c>
    </row>
    <row r="76" spans="1:104">
      <c r="A76" s="195">
        <v>59</v>
      </c>
      <c r="B76" s="196" t="s">
        <v>195</v>
      </c>
      <c r="C76" s="197" t="s">
        <v>196</v>
      </c>
      <c r="D76" s="198" t="s">
        <v>89</v>
      </c>
      <c r="E76" s="199">
        <v>5</v>
      </c>
      <c r="F76" s="199">
        <v>0</v>
      </c>
      <c r="G76" s="200">
        <f>E76*F76</f>
        <v>0</v>
      </c>
      <c r="O76" s="194">
        <v>2</v>
      </c>
      <c r="AA76" s="168">
        <v>1</v>
      </c>
      <c r="AB76" s="168">
        <v>7</v>
      </c>
      <c r="AC76" s="168">
        <v>7</v>
      </c>
      <c r="AZ76" s="168">
        <v>2</v>
      </c>
      <c r="BA76" s="168">
        <f>IF(AZ76=1,G76,0)</f>
        <v>0</v>
      </c>
      <c r="BB76" s="168">
        <f>IF(AZ76=2,G76,0)</f>
        <v>0</v>
      </c>
      <c r="BC76" s="168">
        <f>IF(AZ76=3,G76,0)</f>
        <v>0</v>
      </c>
      <c r="BD76" s="168">
        <f>IF(AZ76=4,G76,0)</f>
        <v>0</v>
      </c>
      <c r="BE76" s="168">
        <f>IF(AZ76=5,G76,0)</f>
        <v>0</v>
      </c>
      <c r="CZ76" s="168">
        <v>0</v>
      </c>
    </row>
    <row r="77" spans="1:104">
      <c r="A77" s="195">
        <v>60</v>
      </c>
      <c r="B77" s="196" t="s">
        <v>197</v>
      </c>
      <c r="C77" s="197" t="s">
        <v>198</v>
      </c>
      <c r="D77" s="198" t="s">
        <v>89</v>
      </c>
      <c r="E77" s="199">
        <v>18</v>
      </c>
      <c r="F77" s="199">
        <v>0</v>
      </c>
      <c r="G77" s="200">
        <f>E77*F77</f>
        <v>0</v>
      </c>
      <c r="O77" s="194">
        <v>2</v>
      </c>
      <c r="AA77" s="168">
        <v>1</v>
      </c>
      <c r="AB77" s="168">
        <v>7</v>
      </c>
      <c r="AC77" s="168">
        <v>7</v>
      </c>
      <c r="AZ77" s="168">
        <v>2</v>
      </c>
      <c r="BA77" s="168">
        <f>IF(AZ77=1,G77,0)</f>
        <v>0</v>
      </c>
      <c r="BB77" s="168">
        <f>IF(AZ77=2,G77,0)</f>
        <v>0</v>
      </c>
      <c r="BC77" s="168">
        <f>IF(AZ77=3,G77,0)</f>
        <v>0</v>
      </c>
      <c r="BD77" s="168">
        <f>IF(AZ77=4,G77,0)</f>
        <v>0</v>
      </c>
      <c r="BE77" s="168">
        <f>IF(AZ77=5,G77,0)</f>
        <v>0</v>
      </c>
      <c r="CZ77" s="168">
        <v>0</v>
      </c>
    </row>
    <row r="78" spans="1:104">
      <c r="A78" s="195">
        <v>61</v>
      </c>
      <c r="B78" s="196" t="s">
        <v>199</v>
      </c>
      <c r="C78" s="197" t="s">
        <v>200</v>
      </c>
      <c r="D78" s="198" t="s">
        <v>89</v>
      </c>
      <c r="E78" s="199">
        <v>15</v>
      </c>
      <c r="F78" s="199">
        <v>0</v>
      </c>
      <c r="G78" s="200">
        <f>E78*F78</f>
        <v>0</v>
      </c>
      <c r="O78" s="194">
        <v>2</v>
      </c>
      <c r="AA78" s="168">
        <v>1</v>
      </c>
      <c r="AB78" s="168">
        <v>7</v>
      </c>
      <c r="AC78" s="168">
        <v>7</v>
      </c>
      <c r="AZ78" s="168">
        <v>2</v>
      </c>
      <c r="BA78" s="168">
        <f>IF(AZ78=1,G78,0)</f>
        <v>0</v>
      </c>
      <c r="BB78" s="168">
        <f>IF(AZ78=2,G78,0)</f>
        <v>0</v>
      </c>
      <c r="BC78" s="168">
        <f>IF(AZ78=3,G78,0)</f>
        <v>0</v>
      </c>
      <c r="BD78" s="168">
        <f>IF(AZ78=4,G78,0)</f>
        <v>0</v>
      </c>
      <c r="BE78" s="168">
        <f>IF(AZ78=5,G78,0)</f>
        <v>0</v>
      </c>
      <c r="CZ78" s="168">
        <v>0</v>
      </c>
    </row>
    <row r="79" spans="1:104">
      <c r="A79" s="195">
        <v>62</v>
      </c>
      <c r="B79" s="196" t="s">
        <v>201</v>
      </c>
      <c r="C79" s="197" t="s">
        <v>202</v>
      </c>
      <c r="D79" s="198" t="s">
        <v>151</v>
      </c>
      <c r="E79" s="199">
        <v>5</v>
      </c>
      <c r="F79" s="199">
        <v>0</v>
      </c>
      <c r="G79" s="200">
        <f>E79*F79</f>
        <v>0</v>
      </c>
      <c r="O79" s="194">
        <v>2</v>
      </c>
      <c r="AA79" s="168">
        <v>1</v>
      </c>
      <c r="AB79" s="168">
        <v>7</v>
      </c>
      <c r="AC79" s="168">
        <v>7</v>
      </c>
      <c r="AZ79" s="168">
        <v>2</v>
      </c>
      <c r="BA79" s="168">
        <f>IF(AZ79=1,G79,0)</f>
        <v>0</v>
      </c>
      <c r="BB79" s="168">
        <f>IF(AZ79=2,G79,0)</f>
        <v>0</v>
      </c>
      <c r="BC79" s="168">
        <f>IF(AZ79=3,G79,0)</f>
        <v>0</v>
      </c>
      <c r="BD79" s="168">
        <f>IF(AZ79=4,G79,0)</f>
        <v>0</v>
      </c>
      <c r="BE79" s="168">
        <f>IF(AZ79=5,G79,0)</f>
        <v>0</v>
      </c>
      <c r="CZ79" s="168">
        <v>0</v>
      </c>
    </row>
    <row r="80" spans="1:104">
      <c r="A80" s="195">
        <v>63</v>
      </c>
      <c r="B80" s="196" t="s">
        <v>203</v>
      </c>
      <c r="C80" s="197" t="s">
        <v>204</v>
      </c>
      <c r="D80" s="198" t="s">
        <v>151</v>
      </c>
      <c r="E80" s="199">
        <v>3</v>
      </c>
      <c r="F80" s="199">
        <v>0</v>
      </c>
      <c r="G80" s="200">
        <f>E80*F80</f>
        <v>0</v>
      </c>
      <c r="O80" s="194">
        <v>2</v>
      </c>
      <c r="AA80" s="168">
        <v>1</v>
      </c>
      <c r="AB80" s="168">
        <v>7</v>
      </c>
      <c r="AC80" s="168">
        <v>7</v>
      </c>
      <c r="AZ80" s="168">
        <v>2</v>
      </c>
      <c r="BA80" s="168">
        <f>IF(AZ80=1,G80,0)</f>
        <v>0</v>
      </c>
      <c r="BB80" s="168">
        <f>IF(AZ80=2,G80,0)</f>
        <v>0</v>
      </c>
      <c r="BC80" s="168">
        <f>IF(AZ80=3,G80,0)</f>
        <v>0</v>
      </c>
      <c r="BD80" s="168">
        <f>IF(AZ80=4,G80,0)</f>
        <v>0</v>
      </c>
      <c r="BE80" s="168">
        <f>IF(AZ80=5,G80,0)</f>
        <v>0</v>
      </c>
      <c r="CZ80" s="168">
        <v>0</v>
      </c>
    </row>
    <row r="81" spans="1:104">
      <c r="A81" s="195">
        <v>64</v>
      </c>
      <c r="B81" s="196" t="s">
        <v>205</v>
      </c>
      <c r="C81" s="197" t="s">
        <v>206</v>
      </c>
      <c r="D81" s="198" t="s">
        <v>151</v>
      </c>
      <c r="E81" s="199">
        <v>7</v>
      </c>
      <c r="F81" s="199">
        <v>0</v>
      </c>
      <c r="G81" s="200">
        <f>E81*F81</f>
        <v>0</v>
      </c>
      <c r="O81" s="194">
        <v>2</v>
      </c>
      <c r="AA81" s="168">
        <v>1</v>
      </c>
      <c r="AB81" s="168">
        <v>7</v>
      </c>
      <c r="AC81" s="168">
        <v>7</v>
      </c>
      <c r="AZ81" s="168">
        <v>2</v>
      </c>
      <c r="BA81" s="168">
        <f>IF(AZ81=1,G81,0)</f>
        <v>0</v>
      </c>
      <c r="BB81" s="168">
        <f>IF(AZ81=2,G81,0)</f>
        <v>0</v>
      </c>
      <c r="BC81" s="168">
        <f>IF(AZ81=3,G81,0)</f>
        <v>0</v>
      </c>
      <c r="BD81" s="168">
        <f>IF(AZ81=4,G81,0)</f>
        <v>0</v>
      </c>
      <c r="BE81" s="168">
        <f>IF(AZ81=5,G81,0)</f>
        <v>0</v>
      </c>
      <c r="CZ81" s="168">
        <v>0</v>
      </c>
    </row>
    <row r="82" spans="1:104">
      <c r="A82" s="195">
        <v>65</v>
      </c>
      <c r="B82" s="196" t="s">
        <v>207</v>
      </c>
      <c r="C82" s="197" t="s">
        <v>208</v>
      </c>
      <c r="D82" s="198" t="s">
        <v>151</v>
      </c>
      <c r="E82" s="199">
        <v>1</v>
      </c>
      <c r="F82" s="199">
        <v>0</v>
      </c>
      <c r="G82" s="200">
        <f>E82*F82</f>
        <v>0</v>
      </c>
      <c r="O82" s="194">
        <v>2</v>
      </c>
      <c r="AA82" s="168">
        <v>1</v>
      </c>
      <c r="AB82" s="168">
        <v>7</v>
      </c>
      <c r="AC82" s="168">
        <v>7</v>
      </c>
      <c r="AZ82" s="168">
        <v>2</v>
      </c>
      <c r="BA82" s="168">
        <f>IF(AZ82=1,G82,0)</f>
        <v>0</v>
      </c>
      <c r="BB82" s="168">
        <f>IF(AZ82=2,G82,0)</f>
        <v>0</v>
      </c>
      <c r="BC82" s="168">
        <f>IF(AZ82=3,G82,0)</f>
        <v>0</v>
      </c>
      <c r="BD82" s="168">
        <f>IF(AZ82=4,G82,0)</f>
        <v>0</v>
      </c>
      <c r="BE82" s="168">
        <f>IF(AZ82=5,G82,0)</f>
        <v>0</v>
      </c>
      <c r="CZ82" s="168">
        <v>0</v>
      </c>
    </row>
    <row r="83" spans="1:104">
      <c r="A83" s="195">
        <v>66</v>
      </c>
      <c r="B83" s="196" t="s">
        <v>209</v>
      </c>
      <c r="C83" s="197" t="s">
        <v>210</v>
      </c>
      <c r="D83" s="198" t="s">
        <v>211</v>
      </c>
      <c r="E83" s="199">
        <v>0.45</v>
      </c>
      <c r="F83" s="199">
        <v>0</v>
      </c>
      <c r="G83" s="200">
        <f>E83*F83</f>
        <v>0</v>
      </c>
      <c r="O83" s="194">
        <v>2</v>
      </c>
      <c r="AA83" s="168">
        <v>1</v>
      </c>
      <c r="AB83" s="168">
        <v>7</v>
      </c>
      <c r="AC83" s="168">
        <v>7</v>
      </c>
      <c r="AZ83" s="168">
        <v>2</v>
      </c>
      <c r="BA83" s="168">
        <f>IF(AZ83=1,G83,0)</f>
        <v>0</v>
      </c>
      <c r="BB83" s="168">
        <f>IF(AZ83=2,G83,0)</f>
        <v>0</v>
      </c>
      <c r="BC83" s="168">
        <f>IF(AZ83=3,G83,0)</f>
        <v>0</v>
      </c>
      <c r="BD83" s="168">
        <f>IF(AZ83=4,G83,0)</f>
        <v>0</v>
      </c>
      <c r="BE83" s="168">
        <f>IF(AZ83=5,G83,0)</f>
        <v>0</v>
      </c>
      <c r="CZ83" s="168">
        <v>0</v>
      </c>
    </row>
    <row r="84" spans="1:104">
      <c r="A84" s="195">
        <v>67</v>
      </c>
      <c r="B84" s="196" t="s">
        <v>212</v>
      </c>
      <c r="C84" s="197" t="s">
        <v>213</v>
      </c>
      <c r="D84" s="198" t="s">
        <v>151</v>
      </c>
      <c r="E84" s="199">
        <v>7</v>
      </c>
      <c r="F84" s="199">
        <v>0</v>
      </c>
      <c r="G84" s="200">
        <f>E84*F84</f>
        <v>0</v>
      </c>
      <c r="O84" s="194">
        <v>2</v>
      </c>
      <c r="AA84" s="168">
        <v>1</v>
      </c>
      <c r="AB84" s="168">
        <v>7</v>
      </c>
      <c r="AC84" s="168">
        <v>7</v>
      </c>
      <c r="AZ84" s="168">
        <v>2</v>
      </c>
      <c r="BA84" s="168">
        <f>IF(AZ84=1,G84,0)</f>
        <v>0</v>
      </c>
      <c r="BB84" s="168">
        <f>IF(AZ84=2,G84,0)</f>
        <v>0</v>
      </c>
      <c r="BC84" s="168">
        <f>IF(AZ84=3,G84,0)</f>
        <v>0</v>
      </c>
      <c r="BD84" s="168">
        <f>IF(AZ84=4,G84,0)</f>
        <v>0</v>
      </c>
      <c r="BE84" s="168">
        <f>IF(AZ84=5,G84,0)</f>
        <v>0</v>
      </c>
      <c r="CZ84" s="168">
        <v>0</v>
      </c>
    </row>
    <row r="85" spans="1:104">
      <c r="A85" s="201"/>
      <c r="B85" s="202" t="s">
        <v>74</v>
      </c>
      <c r="C85" s="203" t="str">
        <f>CONCATENATE(B75," ",C75)</f>
        <v>729 demontáže</v>
      </c>
      <c r="D85" s="201"/>
      <c r="E85" s="204"/>
      <c r="F85" s="204"/>
      <c r="G85" s="205">
        <f>SUM(G75:G84)</f>
        <v>0</v>
      </c>
      <c r="O85" s="194">
        <v>4</v>
      </c>
      <c r="BA85" s="206">
        <f>SUM(BA75:BA84)</f>
        <v>0</v>
      </c>
      <c r="BB85" s="206">
        <f>SUM(BB75:BB84)</f>
        <v>0</v>
      </c>
      <c r="BC85" s="206">
        <f>SUM(BC75:BC84)</f>
        <v>0</v>
      </c>
      <c r="BD85" s="206">
        <f>SUM(BD75:BD84)</f>
        <v>0</v>
      </c>
      <c r="BE85" s="206">
        <f>SUM(BE75:BE84)</f>
        <v>0</v>
      </c>
    </row>
    <row r="86" spans="1:104">
      <c r="E86" s="168"/>
    </row>
    <row r="87" spans="1:104">
      <c r="E87" s="168"/>
    </row>
    <row r="88" spans="1:104">
      <c r="E88" s="168"/>
    </row>
    <row r="89" spans="1:104">
      <c r="E89" s="168"/>
    </row>
    <row r="90" spans="1:104">
      <c r="E90" s="168"/>
    </row>
    <row r="91" spans="1:104">
      <c r="E91" s="168"/>
    </row>
    <row r="92" spans="1:104">
      <c r="E92" s="168"/>
    </row>
    <row r="93" spans="1:104">
      <c r="E93" s="168"/>
    </row>
    <row r="94" spans="1:104">
      <c r="E94" s="168"/>
    </row>
    <row r="95" spans="1:104">
      <c r="E95" s="168"/>
    </row>
    <row r="96" spans="1:104">
      <c r="E96" s="168"/>
    </row>
    <row r="97" spans="1:7">
      <c r="E97" s="168"/>
    </row>
    <row r="98" spans="1:7">
      <c r="E98" s="168"/>
    </row>
    <row r="99" spans="1:7">
      <c r="E99" s="168"/>
    </row>
    <row r="100" spans="1:7">
      <c r="E100" s="168"/>
    </row>
    <row r="101" spans="1:7">
      <c r="E101" s="168"/>
    </row>
    <row r="102" spans="1:7">
      <c r="E102" s="168"/>
    </row>
    <row r="103" spans="1:7">
      <c r="E103" s="168"/>
    </row>
    <row r="104" spans="1:7">
      <c r="E104" s="168"/>
    </row>
    <row r="105" spans="1:7">
      <c r="E105" s="168"/>
    </row>
    <row r="106" spans="1:7">
      <c r="E106" s="168"/>
    </row>
    <row r="107" spans="1:7">
      <c r="E107" s="168"/>
    </row>
    <row r="108" spans="1:7">
      <c r="E108" s="168"/>
    </row>
    <row r="109" spans="1:7">
      <c r="A109" s="207"/>
      <c r="B109" s="207"/>
      <c r="C109" s="207"/>
      <c r="D109" s="207"/>
      <c r="E109" s="207"/>
      <c r="F109" s="207"/>
      <c r="G109" s="207"/>
    </row>
    <row r="110" spans="1:7">
      <c r="A110" s="207"/>
      <c r="B110" s="207"/>
      <c r="C110" s="207"/>
      <c r="D110" s="207"/>
      <c r="E110" s="207"/>
      <c r="F110" s="207"/>
      <c r="G110" s="207"/>
    </row>
    <row r="111" spans="1:7">
      <c r="A111" s="207"/>
      <c r="B111" s="207"/>
      <c r="C111" s="207"/>
      <c r="D111" s="207"/>
      <c r="E111" s="207"/>
      <c r="F111" s="207"/>
      <c r="G111" s="207"/>
    </row>
    <row r="112" spans="1:7">
      <c r="A112" s="207"/>
      <c r="B112" s="207"/>
      <c r="C112" s="207"/>
      <c r="D112" s="207"/>
      <c r="E112" s="207"/>
      <c r="F112" s="207"/>
      <c r="G112" s="207"/>
    </row>
    <row r="113" spans="5:5">
      <c r="E113" s="168"/>
    </row>
    <row r="114" spans="5:5">
      <c r="E114" s="168"/>
    </row>
    <row r="115" spans="5:5">
      <c r="E115" s="168"/>
    </row>
    <row r="116" spans="5:5">
      <c r="E116" s="168"/>
    </row>
    <row r="117" spans="5:5">
      <c r="E117" s="168"/>
    </row>
    <row r="118" spans="5:5">
      <c r="E118" s="168"/>
    </row>
    <row r="119" spans="5:5">
      <c r="E119" s="168"/>
    </row>
    <row r="120" spans="5:5">
      <c r="E120" s="168"/>
    </row>
    <row r="121" spans="5:5">
      <c r="E121" s="168"/>
    </row>
    <row r="122" spans="5:5">
      <c r="E122" s="168"/>
    </row>
    <row r="123" spans="5:5">
      <c r="E123" s="168"/>
    </row>
    <row r="124" spans="5:5">
      <c r="E124" s="168"/>
    </row>
    <row r="125" spans="5:5">
      <c r="E125" s="168"/>
    </row>
    <row r="126" spans="5:5">
      <c r="E126" s="168"/>
    </row>
    <row r="127" spans="5:5">
      <c r="E127" s="168"/>
    </row>
    <row r="128" spans="5:5">
      <c r="E128" s="168"/>
    </row>
    <row r="129" spans="1:5">
      <c r="E129" s="168"/>
    </row>
    <row r="130" spans="1:5">
      <c r="E130" s="168"/>
    </row>
    <row r="131" spans="1:5">
      <c r="E131" s="168"/>
    </row>
    <row r="132" spans="1:5">
      <c r="E132" s="168"/>
    </row>
    <row r="133" spans="1:5">
      <c r="E133" s="168"/>
    </row>
    <row r="134" spans="1:5">
      <c r="E134" s="168"/>
    </row>
    <row r="135" spans="1:5">
      <c r="E135" s="168"/>
    </row>
    <row r="136" spans="1:5">
      <c r="E136" s="168"/>
    </row>
    <row r="137" spans="1:5">
      <c r="E137" s="168"/>
    </row>
    <row r="138" spans="1:5">
      <c r="E138" s="168"/>
    </row>
    <row r="139" spans="1:5">
      <c r="E139" s="168"/>
    </row>
    <row r="140" spans="1:5">
      <c r="E140" s="168"/>
    </row>
    <row r="141" spans="1:5">
      <c r="E141" s="168"/>
    </row>
    <row r="142" spans="1:5">
      <c r="E142" s="168"/>
    </row>
    <row r="143" spans="1:5">
      <c r="E143" s="168"/>
    </row>
    <row r="144" spans="1:5">
      <c r="A144" s="208"/>
      <c r="B144" s="208"/>
    </row>
    <row r="145" spans="1:7">
      <c r="A145" s="207"/>
      <c r="B145" s="207"/>
      <c r="C145" s="209"/>
      <c r="D145" s="209"/>
      <c r="E145" s="210"/>
      <c r="F145" s="209"/>
      <c r="G145" s="211"/>
    </row>
    <row r="146" spans="1:7">
      <c r="A146" s="212"/>
      <c r="B146" s="212"/>
      <c r="C146" s="207"/>
      <c r="D146" s="207"/>
      <c r="E146" s="213"/>
      <c r="F146" s="207"/>
      <c r="G146" s="207"/>
    </row>
    <row r="147" spans="1:7">
      <c r="A147" s="207"/>
      <c r="B147" s="207"/>
      <c r="C147" s="207"/>
      <c r="D147" s="207"/>
      <c r="E147" s="213"/>
      <c r="F147" s="207"/>
      <c r="G147" s="207"/>
    </row>
    <row r="148" spans="1:7">
      <c r="A148" s="207"/>
      <c r="B148" s="207"/>
      <c r="C148" s="207"/>
      <c r="D148" s="207"/>
      <c r="E148" s="213"/>
      <c r="F148" s="207"/>
      <c r="G148" s="207"/>
    </row>
    <row r="149" spans="1:7">
      <c r="A149" s="207"/>
      <c r="B149" s="207"/>
      <c r="C149" s="207"/>
      <c r="D149" s="207"/>
      <c r="E149" s="213"/>
      <c r="F149" s="207"/>
      <c r="G149" s="207"/>
    </row>
    <row r="150" spans="1:7">
      <c r="A150" s="207"/>
      <c r="B150" s="207"/>
      <c r="C150" s="207"/>
      <c r="D150" s="207"/>
      <c r="E150" s="213"/>
      <c r="F150" s="207"/>
      <c r="G150" s="207"/>
    </row>
    <row r="151" spans="1:7">
      <c r="A151" s="207"/>
      <c r="B151" s="207"/>
      <c r="C151" s="207"/>
      <c r="D151" s="207"/>
      <c r="E151" s="213"/>
      <c r="F151" s="207"/>
      <c r="G151" s="207"/>
    </row>
    <row r="152" spans="1:7">
      <c r="A152" s="207"/>
      <c r="B152" s="207"/>
      <c r="C152" s="207"/>
      <c r="D152" s="207"/>
      <c r="E152" s="213"/>
      <c r="F152" s="207"/>
      <c r="G152" s="207"/>
    </row>
    <row r="153" spans="1:7">
      <c r="A153" s="207"/>
      <c r="B153" s="207"/>
      <c r="C153" s="207"/>
      <c r="D153" s="207"/>
      <c r="E153" s="213"/>
      <c r="F153" s="207"/>
      <c r="G153" s="207"/>
    </row>
    <row r="154" spans="1:7">
      <c r="A154" s="207"/>
      <c r="B154" s="207"/>
      <c r="C154" s="207"/>
      <c r="D154" s="207"/>
      <c r="E154" s="213"/>
      <c r="F154" s="207"/>
      <c r="G154" s="207"/>
    </row>
    <row r="155" spans="1:7">
      <c r="A155" s="207"/>
      <c r="B155" s="207"/>
      <c r="C155" s="207"/>
      <c r="D155" s="207"/>
      <c r="E155" s="213"/>
      <c r="F155" s="207"/>
      <c r="G155" s="207"/>
    </row>
    <row r="156" spans="1:7">
      <c r="A156" s="207"/>
      <c r="B156" s="207"/>
      <c r="C156" s="207"/>
      <c r="D156" s="207"/>
      <c r="E156" s="213"/>
      <c r="F156" s="207"/>
      <c r="G156" s="207"/>
    </row>
    <row r="157" spans="1:7">
      <c r="A157" s="207"/>
      <c r="B157" s="207"/>
      <c r="C157" s="207"/>
      <c r="D157" s="207"/>
      <c r="E157" s="213"/>
      <c r="F157" s="207"/>
      <c r="G157" s="207"/>
    </row>
    <row r="158" spans="1:7">
      <c r="A158" s="207"/>
      <c r="B158" s="207"/>
      <c r="C158" s="207"/>
      <c r="D158" s="207"/>
      <c r="E158" s="213"/>
      <c r="F158" s="207"/>
      <c r="G158" s="207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Uzivatel</cp:lastModifiedBy>
  <dcterms:created xsi:type="dcterms:W3CDTF">2016-05-30T08:32:18Z</dcterms:created>
  <dcterms:modified xsi:type="dcterms:W3CDTF">2016-05-30T08:32:52Z</dcterms:modified>
</cp:coreProperties>
</file>